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uisn.sharepoint.com/sites/ADMINGLU-team/Shared Documents/1. Faglig arbeid og diskusjoner/Praksisrådgivere/Refusjon/"/>
    </mc:Choice>
  </mc:AlternateContent>
  <xr:revisionPtr revIDLastSave="16" documentId="8_{375A917F-6745-4DA6-A9DF-A74781E0F533}" xr6:coauthVersionLast="47" xr6:coauthVersionMax="47" xr10:uidLastSave="{4CDDA370-4F60-4B6B-8605-9447CFB94739}"/>
  <bookViews>
    <workbookView xWindow="-110" yWindow="-110" windowWidth="34620" windowHeight="14020" activeTab="2" xr2:uid="{00000000-000D-0000-FFFF-FFFF00000000}"/>
  </bookViews>
  <sheets>
    <sheet name="Informasjon" sheetId="7" r:id="rId1"/>
    <sheet name="Eksempel på utfylling " sheetId="14" r:id="rId2"/>
    <sheet name="Skjema til utfylling" sheetId="12" r:id="rId3"/>
  </sheets>
  <definedNames>
    <definedName name="_xlnm.Print_Area" localSheetId="2">'Skjema til utfylling'!$A$1:$Q$89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12" l="1"/>
  <c r="J31" i="12"/>
  <c r="J27" i="12"/>
  <c r="G26" i="14"/>
  <c r="B43" i="14" l="1"/>
  <c r="P41" i="14"/>
  <c r="E39" i="14"/>
  <c r="L38" i="14"/>
  <c r="J38" i="14"/>
  <c r="C38" i="14"/>
  <c r="A49" i="14" s="1"/>
  <c r="L37" i="14"/>
  <c r="K37" i="14"/>
  <c r="M37" i="14" s="1"/>
  <c r="J37" i="14"/>
  <c r="H37" i="14"/>
  <c r="G37" i="14"/>
  <c r="I37" i="14" s="1"/>
  <c r="L36" i="14"/>
  <c r="K36" i="14"/>
  <c r="J36" i="14"/>
  <c r="M36" i="14" s="1"/>
  <c r="G36" i="14"/>
  <c r="I36" i="14" s="1"/>
  <c r="L35" i="14"/>
  <c r="K35" i="14"/>
  <c r="M35" i="14" s="1"/>
  <c r="J35" i="14"/>
  <c r="H35" i="14"/>
  <c r="G35" i="14"/>
  <c r="I35" i="14" s="1"/>
  <c r="L34" i="14"/>
  <c r="K34" i="14"/>
  <c r="J34" i="14"/>
  <c r="M34" i="14" s="1"/>
  <c r="G34" i="14"/>
  <c r="I34" i="14" s="1"/>
  <c r="L33" i="14"/>
  <c r="K33" i="14"/>
  <c r="J33" i="14"/>
  <c r="G33" i="14"/>
  <c r="I33" i="14" s="1"/>
  <c r="L32" i="14"/>
  <c r="K32" i="14"/>
  <c r="J32" i="14"/>
  <c r="G32" i="14"/>
  <c r="I32" i="14" s="1"/>
  <c r="L31" i="14"/>
  <c r="K31" i="14"/>
  <c r="J31" i="14"/>
  <c r="G31" i="14"/>
  <c r="I31" i="14" s="1"/>
  <c r="L30" i="14"/>
  <c r="K30" i="14"/>
  <c r="J30" i="14"/>
  <c r="M30" i="14" s="1"/>
  <c r="G30" i="14"/>
  <c r="I30" i="14" s="1"/>
  <c r="L29" i="14"/>
  <c r="K29" i="14"/>
  <c r="J29" i="14"/>
  <c r="G29" i="14"/>
  <c r="I29" i="14" s="1"/>
  <c r="L28" i="14"/>
  <c r="K28" i="14"/>
  <c r="J28" i="14"/>
  <c r="G28" i="14"/>
  <c r="I28" i="14" s="1"/>
  <c r="L27" i="14"/>
  <c r="K27" i="14"/>
  <c r="M27" i="14" s="1"/>
  <c r="J27" i="14"/>
  <c r="I27" i="14"/>
  <c r="G27" i="14"/>
  <c r="H27" i="14" s="1"/>
  <c r="L26" i="14"/>
  <c r="K26" i="14"/>
  <c r="J26" i="14"/>
  <c r="I26" i="14"/>
  <c r="M12" i="14"/>
  <c r="M33" i="14" l="1"/>
  <c r="O33" i="14" s="1"/>
  <c r="M31" i="14"/>
  <c r="P31" i="14" s="1"/>
  <c r="M32" i="14"/>
  <c r="N32" i="14" s="1"/>
  <c r="H33" i="14"/>
  <c r="H31" i="14"/>
  <c r="M28" i="14"/>
  <c r="N28" i="14" s="1"/>
  <c r="M29" i="14"/>
  <c r="P29" i="14" s="1"/>
  <c r="M26" i="14"/>
  <c r="O26" i="14" s="1"/>
  <c r="P36" i="14"/>
  <c r="N36" i="14"/>
  <c r="O36" i="14"/>
  <c r="P34" i="14"/>
  <c r="O34" i="14"/>
  <c r="N34" i="14"/>
  <c r="P37" i="14"/>
  <c r="O37" i="14"/>
  <c r="N37" i="14"/>
  <c r="P27" i="14"/>
  <c r="O27" i="14"/>
  <c r="N27" i="14"/>
  <c r="P30" i="14"/>
  <c r="N30" i="14"/>
  <c r="O30" i="14"/>
  <c r="P35" i="14"/>
  <c r="O35" i="14"/>
  <c r="N35" i="14"/>
  <c r="K38" i="14"/>
  <c r="H29" i="14"/>
  <c r="H26" i="14"/>
  <c r="H28" i="14"/>
  <c r="H30" i="14"/>
  <c r="H32" i="14"/>
  <c r="H34" i="14"/>
  <c r="H36" i="14"/>
  <c r="G38" i="14"/>
  <c r="P40" i="14" s="1"/>
  <c r="N33" i="14" l="1"/>
  <c r="P33" i="14"/>
  <c r="R33" i="14" s="1"/>
  <c r="O32" i="14"/>
  <c r="N31" i="14"/>
  <c r="O31" i="14"/>
  <c r="P32" i="14"/>
  <c r="Q32" i="14" s="1"/>
  <c r="P28" i="14"/>
  <c r="O28" i="14"/>
  <c r="N29" i="14"/>
  <c r="O29" i="14"/>
  <c r="N26" i="14"/>
  <c r="P26" i="14"/>
  <c r="Q26" i="14" s="1"/>
  <c r="Q30" i="14"/>
  <c r="R30" i="14"/>
  <c r="R29" i="14"/>
  <c r="Q29" i="14"/>
  <c r="R31" i="14"/>
  <c r="Q31" i="14"/>
  <c r="R27" i="14"/>
  <c r="Q27" i="14"/>
  <c r="Q28" i="14"/>
  <c r="R28" i="14"/>
  <c r="Q34" i="14"/>
  <c r="R34" i="14"/>
  <c r="Q36" i="14"/>
  <c r="R36" i="14"/>
  <c r="R35" i="14"/>
  <c r="Q35" i="14"/>
  <c r="R37" i="14"/>
  <c r="Q37" i="14"/>
  <c r="Q33" i="14" l="1"/>
  <c r="Q39" i="14" s="1"/>
  <c r="R32" i="14"/>
  <c r="R26" i="14"/>
  <c r="P39" i="14"/>
  <c r="P42" i="14" s="1"/>
  <c r="P43" i="14" s="1"/>
  <c r="P44" i="14" s="1"/>
  <c r="R39" i="14" l="1"/>
  <c r="D46" i="14"/>
  <c r="D45" i="14"/>
  <c r="D47" i="14" l="1"/>
  <c r="C38" i="12"/>
  <c r="A49" i="12" s="1"/>
  <c r="E39" i="12"/>
  <c r="K27" i="12"/>
  <c r="K28" i="12"/>
  <c r="K29" i="12"/>
  <c r="K30" i="12"/>
  <c r="K31" i="12"/>
  <c r="K32" i="12"/>
  <c r="K33" i="12"/>
  <c r="K34" i="12"/>
  <c r="K35" i="12"/>
  <c r="K36" i="12"/>
  <c r="K37" i="12"/>
  <c r="K26" i="12"/>
  <c r="L27" i="12"/>
  <c r="L28" i="12"/>
  <c r="L29" i="12"/>
  <c r="L30" i="12"/>
  <c r="L31" i="12"/>
  <c r="L32" i="12"/>
  <c r="L33" i="12"/>
  <c r="L34" i="12"/>
  <c r="L35" i="12"/>
  <c r="L36" i="12"/>
  <c r="L37" i="12"/>
  <c r="L26" i="12"/>
  <c r="J28" i="12"/>
  <c r="J29" i="12"/>
  <c r="J30" i="12"/>
  <c r="J32" i="12"/>
  <c r="J33" i="12"/>
  <c r="J34" i="12"/>
  <c r="J35" i="12"/>
  <c r="J36" i="12"/>
  <c r="J37" i="12"/>
  <c r="J26" i="12"/>
  <c r="G27" i="12"/>
  <c r="G28" i="12"/>
  <c r="G29" i="12"/>
  <c r="G30" i="12"/>
  <c r="G31" i="12"/>
  <c r="G32" i="12"/>
  <c r="G33" i="12"/>
  <c r="G34" i="12"/>
  <c r="G35" i="12"/>
  <c r="G36" i="12"/>
  <c r="G37" i="12"/>
  <c r="J38" i="12"/>
  <c r="L38" i="12"/>
  <c r="M12" i="12"/>
  <c r="H27" i="12" l="1"/>
  <c r="I27" i="12"/>
  <c r="H35" i="12"/>
  <c r="I35" i="12"/>
  <c r="H34" i="12"/>
  <c r="I34" i="12"/>
  <c r="I33" i="12"/>
  <c r="H33" i="12"/>
  <c r="I36" i="12"/>
  <c r="H36" i="12"/>
  <c r="I32" i="12"/>
  <c r="H32" i="12"/>
  <c r="I29" i="12"/>
  <c r="H29" i="12"/>
  <c r="I28" i="12"/>
  <c r="H28" i="12"/>
  <c r="I31" i="12"/>
  <c r="H31" i="12"/>
  <c r="I37" i="12"/>
  <c r="H37" i="12"/>
  <c r="I26" i="12"/>
  <c r="H26" i="12"/>
  <c r="I30" i="12"/>
  <c r="H30" i="12"/>
  <c r="G38" i="12"/>
  <c r="M30" i="12"/>
  <c r="M32" i="12"/>
  <c r="M34" i="12"/>
  <c r="M35" i="12"/>
  <c r="M37" i="12"/>
  <c r="M29" i="12"/>
  <c r="M31" i="12"/>
  <c r="M36" i="12"/>
  <c r="M28" i="12"/>
  <c r="M33" i="12"/>
  <c r="P37" i="12" l="1"/>
  <c r="O37" i="12"/>
  <c r="N37" i="12"/>
  <c r="P31" i="12"/>
  <c r="N31" i="12"/>
  <c r="O31" i="12"/>
  <c r="P34" i="12"/>
  <c r="O34" i="12"/>
  <c r="N34" i="12"/>
  <c r="P33" i="12"/>
  <c r="O33" i="12"/>
  <c r="N33" i="12"/>
  <c r="P32" i="12"/>
  <c r="N32" i="12"/>
  <c r="O32" i="12"/>
  <c r="P28" i="12"/>
  <c r="N28" i="12"/>
  <c r="O28" i="12"/>
  <c r="P30" i="12"/>
  <c r="N30" i="12"/>
  <c r="O30" i="12"/>
  <c r="P29" i="12"/>
  <c r="N29" i="12"/>
  <c r="O29" i="12"/>
  <c r="P35" i="12"/>
  <c r="O35" i="12"/>
  <c r="N35" i="12"/>
  <c r="P36" i="12"/>
  <c r="N36" i="12"/>
  <c r="O36" i="12"/>
  <c r="B43" i="12"/>
  <c r="Q28" i="12" l="1"/>
  <c r="R28" i="12"/>
  <c r="Q32" i="12"/>
  <c r="R32" i="12"/>
  <c r="Q29" i="12"/>
  <c r="R29" i="12"/>
  <c r="Q31" i="12"/>
  <c r="R31" i="12"/>
  <c r="R34" i="12"/>
  <c r="Q34" i="12"/>
  <c r="Q36" i="12"/>
  <c r="R36" i="12"/>
  <c r="Q30" i="12"/>
  <c r="R30" i="12"/>
  <c r="R33" i="12"/>
  <c r="Q33" i="12"/>
  <c r="R35" i="12"/>
  <c r="Q35" i="12"/>
  <c r="Q37" i="12"/>
  <c r="R37" i="12"/>
  <c r="K38" i="12"/>
  <c r="M27" i="12"/>
  <c r="P27" i="12" l="1"/>
  <c r="O27" i="12"/>
  <c r="N27" i="12"/>
  <c r="P41" i="12"/>
  <c r="R27" i="12" l="1"/>
  <c r="Q27" i="12"/>
  <c r="M26" i="12"/>
  <c r="P40" i="12"/>
  <c r="P26" i="12" l="1"/>
  <c r="P39" i="12" s="1"/>
  <c r="P42" i="12" s="1"/>
  <c r="P43" i="12" s="1"/>
  <c r="O26" i="12"/>
  <c r="N26" i="12"/>
  <c r="Q26" i="12" l="1"/>
  <c r="R26" i="12"/>
  <c r="P44" i="12"/>
  <c r="D45" i="12" s="1"/>
  <c r="D46" i="12" l="1"/>
  <c r="D4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 Kirsti Ljosland Waale</author>
  </authors>
  <commentList>
    <comment ref="D23" authorId="0" shapeId="0" xr:uid="{FDBFC609-A70D-4346-8EBB-60077F1F3B8D}">
      <text>
        <r>
          <rPr>
            <b/>
            <sz val="9"/>
            <color indexed="81"/>
            <rFont val="Tahoma"/>
            <family val="2"/>
          </rPr>
          <t>Må ha minimum 30 studiepoeng veiledningsped og mer enn 2 uker for å få uttelling, jfr øvingslæreravtalen.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Hanne Kirsti Ljosland Waale</author>
  </authors>
  <commentList>
    <comment ref="D23" authorId="0" shapeId="0" xr:uid="{00000000-0006-0000-0200-000001000000}">
      <text>
        <r>
          <rPr>
            <b/>
            <sz val="9"/>
            <color indexed="81"/>
            <rFont val="Tahoma"/>
            <family val="2"/>
          </rPr>
          <t>Må ha minimum 30 studiepoeng veiledningsped og mer enn 2 uker for å få uttelling, jfr øvingslæreravtalen.</t>
        </r>
        <r>
          <rPr>
            <sz val="9"/>
            <color indexed="81"/>
            <rFont val="Tahoma"/>
            <family val="2"/>
          </rPr>
          <t xml:space="preserve">
</t>
        </r>
      </text>
    </comment>
  </commentList>
</comments>
</file>

<file path=xl/sharedStrings.xml><?xml version="1.0" encoding="utf-8"?>
<sst xmlns="http://schemas.openxmlformats.org/spreadsheetml/2006/main" count="166" uniqueCount="69">
  <si>
    <t>Skole:</t>
  </si>
  <si>
    <t>Antall grupper:</t>
  </si>
  <si>
    <t>Antall teamkoordinatorer:</t>
  </si>
  <si>
    <t>Kompensasjon ekstraarbeid kr 12 000 pr år</t>
  </si>
  <si>
    <t>Årslønn uten</t>
  </si>
  <si>
    <t>Navn</t>
  </si>
  <si>
    <t>funksj.tillegg</t>
  </si>
  <si>
    <t>uker</t>
  </si>
  <si>
    <t>Sum</t>
  </si>
  <si>
    <t>12% Feriepenger av frikjøp</t>
  </si>
  <si>
    <t>Merkede felter fylles ut av kommunen/skolen. Alle øvrige utregninger er lagt inn som formler i regnearket.</t>
  </si>
  <si>
    <t>av</t>
  </si>
  <si>
    <t>Frikjøp</t>
  </si>
  <si>
    <t>Kontrollsum:</t>
  </si>
  <si>
    <t>Utbetales høst: (5/12)</t>
  </si>
  <si>
    <t>Utbetales vår: (7/12)</t>
  </si>
  <si>
    <t>Arbeidsgiveravgift</t>
  </si>
  <si>
    <t>arbeidsgiveravgift</t>
  </si>
  <si>
    <t>Skoleeier:</t>
  </si>
  <si>
    <t>Praksislærer 1</t>
  </si>
  <si>
    <t>Praksislærer 2</t>
  </si>
  <si>
    <t>Praksislærer 3</t>
  </si>
  <si>
    <t>Praksislærer 4</t>
  </si>
  <si>
    <t>Praksislærer 5</t>
  </si>
  <si>
    <t>Praksislærer 6</t>
  </si>
  <si>
    <t>Praksislærer 7</t>
  </si>
  <si>
    <t>Praksislærer 8</t>
  </si>
  <si>
    <t>Praksislærer 9</t>
  </si>
  <si>
    <t>ja=1    nei= 0</t>
  </si>
  <si>
    <t>REFUSJON PRAKSISOPPLÆRING LÆRERUTDANNINGSSKOLER USN</t>
  </si>
  <si>
    <t>Sum refusjon til utbetaling for studieåret</t>
  </si>
  <si>
    <t>Delsum</t>
  </si>
  <si>
    <t>Rektortillegg</t>
  </si>
  <si>
    <t>Perioder:</t>
  </si>
  <si>
    <t>Delsum frikjøp</t>
  </si>
  <si>
    <t>Frikjøp (1,19% av årsverket pr praksislæreruke pr år)</t>
  </si>
  <si>
    <t>Sum refusjon</t>
  </si>
  <si>
    <t>Team-</t>
  </si>
  <si>
    <t>koordinator</t>
  </si>
  <si>
    <t>Praksis-</t>
  </si>
  <si>
    <t>lærer</t>
  </si>
  <si>
    <t>ped</t>
  </si>
  <si>
    <t>veil.</t>
  </si>
  <si>
    <t xml:space="preserve">30 st.p </t>
  </si>
  <si>
    <t>veiledningsped</t>
  </si>
  <si>
    <t>% av årsverk</t>
  </si>
  <si>
    <t>Honorar til praksislærer</t>
  </si>
  <si>
    <t>honorar</t>
  </si>
  <si>
    <t>Praksislærer 10</t>
  </si>
  <si>
    <t>Praksislærer 11</t>
  </si>
  <si>
    <t>Praksislærer 12</t>
  </si>
  <si>
    <t xml:space="preserve">(Frikjøp og </t>
  </si>
  <si>
    <t>honorar)</t>
  </si>
  <si>
    <t>Praksislærerfunksjon</t>
  </si>
  <si>
    <t>%-vis fordeling</t>
  </si>
  <si>
    <t>Sum frikjøp (skal samsvare med kontrollsum)</t>
  </si>
  <si>
    <t>høst</t>
  </si>
  <si>
    <t>5/12</t>
  </si>
  <si>
    <t>vår</t>
  </si>
  <si>
    <t>7/12</t>
  </si>
  <si>
    <t>Honorar</t>
  </si>
  <si>
    <t>Studieåret 2022-2023</t>
  </si>
  <si>
    <t>Tone Hansen</t>
  </si>
  <si>
    <t>Ola Normann</t>
  </si>
  <si>
    <t>Anne Tveitan</t>
  </si>
  <si>
    <t>Tone Olsen</t>
  </si>
  <si>
    <t>Harald Ås</t>
  </si>
  <si>
    <t>Aslak Hansen</t>
  </si>
  <si>
    <t>EKSEMPEL PÅ UTFYLLING REFUSJON PRAKSISOPPLÆRING LÆRERUTDANNINGSSKOLER USN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</si>
</sst>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_);[Red]\(&quot;kr&quot;\ #,##0\)"/>
  </numFmts>
  <fonts count="24">
    <font>
      <sz val="10"/>
      <name val="Arial"/>
    </font>
    <font>
      <b/>
      <sz val="15"/>
      <name val="GillSans"/>
      <family val="2"/>
    </font>
    <font>
      <b/>
      <sz val="11"/>
      <name val="Times New Roman"/>
      <family val="1"/>
    </font>
    <font>
      <b/>
      <sz val="9"/>
      <name val="Arial"/>
      <family val="2"/>
    </font>
    <font>
      <sz val="9"/>
      <name val="Arial"/>
      <family val="2"/>
    </font>
    <font>
      <sz val="8"/>
      <name val="Arial"/>
      <family val="2"/>
    </font>
    <font>
      <b/>
      <sz val="10"/>
      <name val="Arial"/>
      <family val="2"/>
    </font>
    <font>
      <sz val="10"/>
      <name val="Arial"/>
      <family val="2"/>
    </font>
    <font>
      <b/>
      <sz val="8"/>
      <name val="Arial"/>
      <family val="2"/>
    </font>
    <font>
      <sz val="8"/>
      <color indexed="10"/>
      <name val="Arial"/>
      <family val="2"/>
    </font>
    <font>
      <sz val="8"/>
      <color indexed="10"/>
      <name val="Arial"/>
      <family val="2"/>
    </font>
    <font>
      <sz val="9"/>
      <color indexed="81"/>
      <name val="Tahoma"/>
      <family val="2"/>
    </font>
    <font>
      <b/>
      <sz val="9"/>
      <color indexed="81"/>
      <name val="Tahoma"/>
      <family val="2"/>
    </font>
    <font>
      <sz val="16"/>
      <name val="Arial"/>
      <family val="2"/>
    </font>
    <font>
      <b/>
      <sz val="16"/>
      <name val="Arial"/>
      <family val="2"/>
    </font>
    <font>
      <b/>
      <sz val="8"/>
      <color rgb="FFFF0000"/>
      <name val="Arial"/>
      <family val="2"/>
    </font>
    <font>
      <b/>
      <sz val="14"/>
      <name val="Arial"/>
      <family val="2"/>
    </font>
    <font>
      <b/>
      <sz val="9.5"/>
      <name val="Arial"/>
      <family val="2"/>
    </font>
    <font>
      <b/>
      <sz val="15"/>
      <name val="Arial"/>
      <family val="2"/>
    </font>
    <font>
      <sz val="15"/>
      <name val="Arial"/>
      <family val="2"/>
    </font>
    <font>
      <sz val="8"/>
      <name val="Arial"/>
      <family val="2"/>
    </font>
    <font>
      <sz val="8"/>
      <color rgb="FFFF0000"/>
      <name val="Arial"/>
      <family val="2"/>
    </font>
    <font>
      <b/>
      <sz val="9"/>
      <color rgb="FFFF0000"/>
      <name val="Arial"/>
      <family val="2"/>
    </font>
    <font>
      <b/>
      <sz val="15"/>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66"/>
        <bgColor indexed="64"/>
      </patternFill>
    </fill>
  </fills>
  <borders count="29">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dotted">
        <color indexed="64"/>
      </left>
      <right style="dotted">
        <color indexed="64"/>
      </right>
      <top style="dotted">
        <color indexed="64"/>
      </top>
      <bottom style="thin">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150">
    <xf numFmtId="0" fontId="0" fillId="0" borderId="0" xfId="0"/>
    <xf numFmtId="0" fontId="4" fillId="0" borderId="0" xfId="0" applyFont="1"/>
    <xf numFmtId="0" fontId="4" fillId="0" borderId="0" xfId="0" applyFont="1" applyBorder="1"/>
    <xf numFmtId="3" fontId="0" fillId="0" borderId="0" xfId="0" applyNumberFormat="1"/>
    <xf numFmtId="2" fontId="10" fillId="0" borderId="0" xfId="0" applyNumberFormat="1" applyFont="1"/>
    <xf numFmtId="0" fontId="5" fillId="0" borderId="0" xfId="0" applyFont="1"/>
    <xf numFmtId="0" fontId="13" fillId="0" borderId="0" xfId="0" applyFont="1"/>
    <xf numFmtId="0" fontId="14" fillId="0" borderId="0" xfId="0" applyFont="1"/>
    <xf numFmtId="0" fontId="15" fillId="0" borderId="0" xfId="0" applyFont="1"/>
    <xf numFmtId="0" fontId="7" fillId="0" borderId="0" xfId="0" applyFont="1" applyAlignment="1"/>
    <xf numFmtId="0" fontId="0" fillId="0" borderId="0" xfId="0" applyAlignment="1"/>
    <xf numFmtId="0" fontId="2" fillId="0" borderId="0" xfId="0" applyFont="1" applyAlignment="1">
      <alignment vertical="top" wrapText="1"/>
    </xf>
    <xf numFmtId="0" fontId="4" fillId="3" borderId="11" xfId="0" applyFont="1" applyFill="1" applyBorder="1" applyProtection="1">
      <protection locked="0"/>
    </xf>
    <xf numFmtId="1" fontId="4" fillId="3" borderId="14" xfId="0" applyNumberFormat="1" applyFont="1" applyFill="1" applyBorder="1" applyAlignment="1" applyProtection="1">
      <alignment horizontal="center"/>
      <protection locked="0"/>
    </xf>
    <xf numFmtId="3" fontId="4" fillId="0" borderId="17" xfId="0" applyNumberFormat="1" applyFont="1" applyBorder="1"/>
    <xf numFmtId="0" fontId="16" fillId="0" borderId="0" xfId="0" applyFont="1" applyAlignment="1"/>
    <xf numFmtId="0" fontId="18" fillId="0" borderId="0" xfId="0" applyFont="1" applyAlignment="1">
      <alignment vertical="top"/>
    </xf>
    <xf numFmtId="0" fontId="18" fillId="0" borderId="0" xfId="0" applyFont="1" applyAlignment="1"/>
    <xf numFmtId="0" fontId="18" fillId="0" borderId="0" xfId="0" applyFont="1"/>
    <xf numFmtId="0" fontId="19" fillId="0" borderId="0" xfId="0" applyFont="1"/>
    <xf numFmtId="0" fontId="5" fillId="3" borderId="0" xfId="0" applyFont="1" applyFill="1" applyBorder="1" applyProtection="1"/>
    <xf numFmtId="0" fontId="4" fillId="0" borderId="0" xfId="0" applyFont="1" applyProtection="1"/>
    <xf numFmtId="0" fontId="4" fillId="0" borderId="0" xfId="0" applyFont="1" applyBorder="1" applyProtection="1"/>
    <xf numFmtId="3" fontId="4" fillId="0" borderId="0" xfId="0" applyNumberFormat="1" applyFont="1" applyBorder="1" applyAlignment="1" applyProtection="1"/>
    <xf numFmtId="2" fontId="4" fillId="0" borderId="0" xfId="0" applyNumberFormat="1" applyFont="1" applyBorder="1" applyProtection="1"/>
    <xf numFmtId="0" fontId="3" fillId="0" borderId="0" xfId="0" applyFont="1" applyProtection="1"/>
    <xf numFmtId="0" fontId="0" fillId="0" borderId="0" xfId="0" applyProtection="1"/>
    <xf numFmtId="2" fontId="4" fillId="0" borderId="0" xfId="0" applyNumberFormat="1" applyFont="1" applyProtection="1"/>
    <xf numFmtId="3" fontId="4" fillId="0" borderId="0" xfId="0" applyNumberFormat="1" applyFont="1" applyBorder="1" applyProtection="1"/>
    <xf numFmtId="0" fontId="0" fillId="0" borderId="0" xfId="0" applyBorder="1" applyProtection="1"/>
    <xf numFmtId="3" fontId="0" fillId="0" borderId="0" xfId="0" applyNumberFormat="1" applyBorder="1" applyProtection="1"/>
    <xf numFmtId="3" fontId="4" fillId="0" borderId="1" xfId="0" applyNumberFormat="1" applyFont="1" applyBorder="1" applyAlignment="1" applyProtection="1"/>
    <xf numFmtId="3" fontId="4" fillId="0" borderId="2" xfId="0" applyNumberFormat="1" applyFont="1" applyBorder="1"/>
    <xf numFmtId="0" fontId="0" fillId="0" borderId="0" xfId="0" applyAlignment="1"/>
    <xf numFmtId="0" fontId="4" fillId="4" borderId="11" xfId="0" applyFont="1" applyFill="1" applyBorder="1" applyProtection="1">
      <protection locked="0"/>
    </xf>
    <xf numFmtId="3" fontId="4" fillId="4" borderId="13" xfId="0" applyNumberFormat="1" applyFont="1" applyFill="1" applyBorder="1" applyAlignment="1" applyProtection="1">
      <protection locked="0"/>
    </xf>
    <xf numFmtId="3" fontId="4" fillId="4" borderId="12" xfId="0" applyNumberFormat="1" applyFont="1" applyFill="1" applyBorder="1" applyAlignment="1" applyProtection="1"/>
    <xf numFmtId="3" fontId="4" fillId="4" borderId="13" xfId="0" applyNumberFormat="1" applyFont="1" applyFill="1" applyBorder="1" applyAlignment="1" applyProtection="1"/>
    <xf numFmtId="1" fontId="4" fillId="4" borderId="13" xfId="0" applyNumberFormat="1" applyFont="1" applyFill="1" applyBorder="1" applyAlignment="1" applyProtection="1">
      <alignment horizontal="center"/>
    </xf>
    <xf numFmtId="0" fontId="5" fillId="5" borderId="3" xfId="0" applyFont="1" applyFill="1" applyBorder="1" applyAlignment="1" applyProtection="1"/>
    <xf numFmtId="3" fontId="5" fillId="2" borderId="10" xfId="0" applyNumberFormat="1" applyFont="1" applyFill="1" applyBorder="1" applyAlignment="1" applyProtection="1"/>
    <xf numFmtId="0" fontId="5" fillId="2" borderId="10" xfId="0" applyFont="1" applyFill="1" applyBorder="1" applyAlignment="1" applyProtection="1">
      <alignment horizontal="center"/>
    </xf>
    <xf numFmtId="0" fontId="5" fillId="5" borderId="5" xfId="0" applyFont="1" applyFill="1" applyBorder="1" applyAlignment="1" applyProtection="1"/>
    <xf numFmtId="0" fontId="5" fillId="2" borderId="4" xfId="0" applyFont="1" applyFill="1" applyBorder="1" applyProtection="1"/>
    <xf numFmtId="164" fontId="5" fillId="2" borderId="4" xfId="0" applyNumberFormat="1" applyFont="1" applyFill="1" applyBorder="1" applyAlignment="1" applyProtection="1">
      <alignment horizontal="center"/>
    </xf>
    <xf numFmtId="0" fontId="5" fillId="2" borderId="4" xfId="0" applyFont="1" applyFill="1" applyBorder="1" applyAlignment="1" applyProtection="1">
      <alignment horizontal="right"/>
    </xf>
    <xf numFmtId="3" fontId="4" fillId="0" borderId="0" xfId="0" applyNumberFormat="1" applyFont="1" applyBorder="1"/>
    <xf numFmtId="0" fontId="5" fillId="5" borderId="18" xfId="0" applyFont="1" applyFill="1" applyBorder="1" applyAlignment="1" applyProtection="1"/>
    <xf numFmtId="2" fontId="5" fillId="2" borderId="1" xfId="0" applyNumberFormat="1" applyFont="1" applyFill="1" applyBorder="1" applyAlignment="1" applyProtection="1">
      <alignment horizontal="right"/>
    </xf>
    <xf numFmtId="3" fontId="4" fillId="0" borderId="0" xfId="0" applyNumberFormat="1" applyFont="1"/>
    <xf numFmtId="10" fontId="4" fillId="0" borderId="0" xfId="0" applyNumberFormat="1" applyFont="1" applyAlignment="1">
      <alignment horizontal="left"/>
    </xf>
    <xf numFmtId="0" fontId="3" fillId="0" borderId="0" xfId="0" applyFont="1"/>
    <xf numFmtId="3" fontId="3" fillId="0" borderId="0" xfId="0" applyNumberFormat="1" applyFont="1"/>
    <xf numFmtId="3" fontId="3" fillId="0" borderId="0" xfId="0" applyNumberFormat="1" applyFont="1" applyBorder="1"/>
    <xf numFmtId="3" fontId="3" fillId="0" borderId="2" xfId="0" applyNumberFormat="1" applyFont="1" applyBorder="1"/>
    <xf numFmtId="0" fontId="5" fillId="2" borderId="2" xfId="0" applyFont="1" applyFill="1" applyBorder="1" applyProtection="1"/>
    <xf numFmtId="3" fontId="3" fillId="0" borderId="22" xfId="0" applyNumberFormat="1" applyFont="1" applyBorder="1"/>
    <xf numFmtId="3" fontId="4" fillId="6" borderId="15" xfId="0" applyNumberFormat="1" applyFont="1" applyFill="1" applyBorder="1"/>
    <xf numFmtId="0" fontId="5" fillId="5" borderId="9" xfId="0" applyFont="1" applyFill="1" applyBorder="1" applyAlignment="1" applyProtection="1">
      <alignment horizontal="center"/>
    </xf>
    <xf numFmtId="164" fontId="5" fillId="5" borderId="6" xfId="0" applyNumberFormat="1" applyFont="1" applyFill="1" applyBorder="1" applyAlignment="1" applyProtection="1">
      <alignment horizontal="center"/>
    </xf>
    <xf numFmtId="0" fontId="5" fillId="2" borderId="1" xfId="0" applyFont="1" applyFill="1" applyBorder="1" applyProtection="1"/>
    <xf numFmtId="2" fontId="9" fillId="3" borderId="0" xfId="0" applyNumberFormat="1" applyFont="1" applyFill="1" applyBorder="1" applyProtection="1"/>
    <xf numFmtId="3" fontId="3" fillId="5" borderId="10" xfId="0" applyNumberFormat="1" applyFont="1" applyFill="1" applyBorder="1" applyProtection="1"/>
    <xf numFmtId="3" fontId="4" fillId="5" borderId="1" xfId="0" applyNumberFormat="1" applyFont="1" applyFill="1" applyBorder="1" applyProtection="1"/>
    <xf numFmtId="2" fontId="5" fillId="6" borderId="19" xfId="0" applyNumberFormat="1" applyFont="1" applyFill="1" applyBorder="1" applyAlignment="1" applyProtection="1">
      <alignment horizontal="center"/>
    </xf>
    <xf numFmtId="2" fontId="5" fillId="6" borderId="1" xfId="0" applyNumberFormat="1" applyFont="1" applyFill="1" applyBorder="1" applyAlignment="1" applyProtection="1">
      <alignment horizontal="center"/>
    </xf>
    <xf numFmtId="0" fontId="5" fillId="6" borderId="6" xfId="0" applyFont="1" applyFill="1" applyBorder="1" applyAlignment="1" applyProtection="1">
      <alignment horizontal="center"/>
    </xf>
    <xf numFmtId="0" fontId="5" fillId="6" borderId="4" xfId="0" applyFont="1" applyFill="1" applyBorder="1" applyAlignment="1" applyProtection="1">
      <alignment horizontal="center"/>
    </xf>
    <xf numFmtId="3" fontId="4" fillId="6" borderId="12" xfId="0" applyNumberFormat="1" applyFont="1" applyFill="1" applyBorder="1"/>
    <xf numFmtId="3" fontId="4" fillId="0" borderId="2" xfId="0" applyNumberFormat="1" applyFont="1" applyBorder="1" applyProtection="1"/>
    <xf numFmtId="1" fontId="4" fillId="4" borderId="16" xfId="0" applyNumberFormat="1" applyFont="1" applyFill="1" applyBorder="1" applyAlignment="1" applyProtection="1">
      <alignment horizontal="center"/>
      <protection locked="0"/>
    </xf>
    <xf numFmtId="1" fontId="4" fillId="4" borderId="15" xfId="0" applyNumberFormat="1" applyFont="1" applyFill="1" applyBorder="1" applyAlignment="1" applyProtection="1">
      <alignment horizontal="center"/>
      <protection locked="0"/>
    </xf>
    <xf numFmtId="164" fontId="5" fillId="5" borderId="21" xfId="0" applyNumberFormat="1" applyFont="1" applyFill="1" applyBorder="1" applyAlignment="1" applyProtection="1">
      <alignment horizontal="center"/>
    </xf>
    <xf numFmtId="3" fontId="4" fillId="3" borderId="6" xfId="0" applyNumberFormat="1" applyFont="1" applyFill="1" applyBorder="1" applyAlignment="1" applyProtection="1">
      <protection locked="0"/>
    </xf>
    <xf numFmtId="0" fontId="0" fillId="3" borderId="23" xfId="0" applyFill="1" applyBorder="1"/>
    <xf numFmtId="0" fontId="5" fillId="3" borderId="3" xfId="0" applyFont="1" applyFill="1" applyBorder="1" applyProtection="1"/>
    <xf numFmtId="0" fontId="5" fillId="3" borderId="8" xfId="0" applyFont="1" applyFill="1" applyBorder="1" applyAlignment="1" applyProtection="1">
      <alignment horizontal="right"/>
    </xf>
    <xf numFmtId="0" fontId="5" fillId="3" borderId="9" xfId="0" applyFont="1" applyFill="1" applyBorder="1" applyProtection="1"/>
    <xf numFmtId="0" fontId="5" fillId="3" borderId="18" xfId="0" applyFont="1" applyFill="1" applyBorder="1" applyProtection="1"/>
    <xf numFmtId="0" fontId="8" fillId="3" borderId="2" xfId="0" applyFont="1" applyFill="1" applyBorder="1" applyProtection="1">
      <protection locked="0"/>
    </xf>
    <xf numFmtId="3" fontId="8" fillId="3" borderId="2" xfId="0" applyNumberFormat="1" applyFont="1" applyFill="1" applyBorder="1" applyAlignment="1" applyProtection="1">
      <protection locked="0"/>
    </xf>
    <xf numFmtId="0" fontId="5" fillId="3" borderId="0" xfId="0" applyFont="1" applyFill="1" applyBorder="1" applyAlignment="1" applyProtection="1">
      <alignment horizontal="center"/>
    </xf>
    <xf numFmtId="1" fontId="8" fillId="3" borderId="2" xfId="0" applyNumberFormat="1" applyFont="1" applyFill="1" applyBorder="1" applyAlignment="1" applyProtection="1">
      <alignment horizontal="right"/>
      <protection locked="0"/>
    </xf>
    <xf numFmtId="1" fontId="5" fillId="3" borderId="0" xfId="0" applyNumberFormat="1" applyFont="1" applyFill="1" applyBorder="1" applyProtection="1"/>
    <xf numFmtId="0" fontId="5" fillId="3" borderId="19" xfId="0" applyFont="1" applyFill="1" applyBorder="1"/>
    <xf numFmtId="1" fontId="8" fillId="3" borderId="7" xfId="0" applyNumberFormat="1" applyFont="1" applyFill="1" applyBorder="1" applyAlignment="1" applyProtection="1">
      <alignment horizontal="right"/>
      <protection locked="0"/>
    </xf>
    <xf numFmtId="3" fontId="5" fillId="3" borderId="0" xfId="0" applyNumberFormat="1" applyFont="1" applyFill="1" applyBorder="1" applyAlignment="1" applyProtection="1"/>
    <xf numFmtId="2" fontId="5" fillId="3" borderId="0" xfId="0" applyNumberFormat="1" applyFont="1" applyFill="1" applyBorder="1" applyProtection="1"/>
    <xf numFmtId="10" fontId="5" fillId="3" borderId="0" xfId="0" applyNumberFormat="1" applyFont="1" applyFill="1" applyBorder="1" applyProtection="1">
      <protection locked="0"/>
    </xf>
    <xf numFmtId="10" fontId="5" fillId="3" borderId="2" xfId="0" applyNumberFormat="1" applyFont="1" applyFill="1" applyBorder="1" applyProtection="1">
      <protection locked="0"/>
    </xf>
    <xf numFmtId="2" fontId="5" fillId="3" borderId="19" xfId="0" applyNumberFormat="1" applyFont="1" applyFill="1" applyBorder="1" applyProtection="1"/>
    <xf numFmtId="2" fontId="5" fillId="3" borderId="5" xfId="0" applyNumberFormat="1" applyFont="1" applyFill="1" applyBorder="1" applyProtection="1"/>
    <xf numFmtId="2" fontId="5" fillId="3" borderId="2" xfId="0" applyNumberFormat="1" applyFont="1" applyFill="1" applyBorder="1" applyProtection="1"/>
    <xf numFmtId="0" fontId="5" fillId="3" borderId="2" xfId="0" applyFont="1" applyFill="1" applyBorder="1" applyProtection="1"/>
    <xf numFmtId="2" fontId="5" fillId="3" borderId="6" xfId="0" applyNumberFormat="1" applyFont="1" applyFill="1" applyBorder="1" applyProtection="1"/>
    <xf numFmtId="0" fontId="0" fillId="0" borderId="0" xfId="0" applyBorder="1" applyAlignment="1" applyProtection="1">
      <alignment horizontal="left"/>
    </xf>
    <xf numFmtId="2" fontId="8" fillId="2" borderId="10" xfId="0" applyNumberFormat="1" applyFont="1" applyFill="1" applyBorder="1" applyAlignment="1" applyProtection="1">
      <alignment horizontal="center"/>
    </xf>
    <xf numFmtId="0" fontId="5" fillId="5" borderId="19" xfId="0" applyFont="1" applyFill="1" applyBorder="1" applyAlignment="1" applyProtection="1">
      <alignment horizontal="center"/>
    </xf>
    <xf numFmtId="0" fontId="5" fillId="5" borderId="6" xfId="0" applyFont="1" applyFill="1" applyBorder="1" applyAlignment="1" applyProtection="1">
      <alignment horizontal="center"/>
    </xf>
    <xf numFmtId="3" fontId="4" fillId="0" borderId="12" xfId="0" applyNumberFormat="1" applyFont="1" applyFill="1" applyBorder="1"/>
    <xf numFmtId="0" fontId="4" fillId="4" borderId="12"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24"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3" fontId="4" fillId="5" borderId="4" xfId="0" applyNumberFormat="1" applyFont="1" applyFill="1" applyBorder="1" applyProtection="1"/>
    <xf numFmtId="0" fontId="0" fillId="0" borderId="0" xfId="0" applyBorder="1" applyAlignment="1" applyProtection="1">
      <alignment horizontal="left"/>
    </xf>
    <xf numFmtId="0" fontId="0" fillId="0" borderId="0" xfId="0" applyAlignment="1"/>
    <xf numFmtId="0" fontId="2" fillId="0" borderId="0" xfId="0" applyFont="1" applyAlignment="1">
      <alignment vertical="top" wrapText="1"/>
    </xf>
    <xf numFmtId="0" fontId="8" fillId="3" borderId="8" xfId="0" applyFont="1" applyFill="1" applyBorder="1" applyAlignment="1" applyProtection="1">
      <alignment horizontal="center"/>
      <protection locked="0"/>
    </xf>
    <xf numFmtId="0" fontId="21" fillId="3" borderId="0" xfId="0" applyFont="1" applyFill="1" applyBorder="1" applyProtection="1"/>
    <xf numFmtId="0" fontId="22" fillId="0" borderId="0" xfId="0" applyFont="1"/>
    <xf numFmtId="2" fontId="4" fillId="7" borderId="25" xfId="0" applyNumberFormat="1" applyFont="1" applyFill="1" applyBorder="1" applyAlignment="1" applyProtection="1">
      <alignment horizontal="center"/>
      <protection locked="0"/>
    </xf>
    <xf numFmtId="2" fontId="4" fillId="7" borderId="25" xfId="0" applyNumberFormat="1" applyFont="1" applyFill="1" applyBorder="1" applyAlignment="1" applyProtection="1">
      <alignment horizontal="center"/>
    </xf>
    <xf numFmtId="2" fontId="4" fillId="7" borderId="26" xfId="0" applyNumberFormat="1" applyFont="1" applyFill="1" applyBorder="1" applyAlignment="1" applyProtection="1">
      <alignment horizontal="center"/>
      <protection locked="0"/>
    </xf>
    <xf numFmtId="2" fontId="4" fillId="3" borderId="27" xfId="0" applyNumberFormat="1" applyFont="1" applyFill="1" applyBorder="1" applyAlignment="1" applyProtection="1">
      <alignment horizontal="center"/>
      <protection locked="0"/>
    </xf>
    <xf numFmtId="9" fontId="4" fillId="7" borderId="28" xfId="0" applyNumberFormat="1" applyFont="1" applyFill="1" applyBorder="1" applyAlignment="1" applyProtection="1">
      <alignment horizontal="center"/>
      <protection locked="0"/>
    </xf>
    <xf numFmtId="9" fontId="4" fillId="7" borderId="12" xfId="0" applyNumberFormat="1" applyFont="1" applyFill="1" applyBorder="1" applyAlignment="1" applyProtection="1">
      <alignment horizontal="center"/>
      <protection locked="0"/>
    </xf>
    <xf numFmtId="2" fontId="4" fillId="3" borderId="4" xfId="0" applyNumberFormat="1" applyFont="1" applyFill="1" applyBorder="1" applyAlignment="1" applyProtection="1">
      <alignment horizontal="center"/>
      <protection locked="0"/>
    </xf>
    <xf numFmtId="1" fontId="8" fillId="3" borderId="0" xfId="0" applyNumberFormat="1" applyFont="1" applyFill="1" applyBorder="1" applyAlignment="1" applyProtection="1">
      <alignment horizontal="right"/>
      <protection locked="0"/>
    </xf>
    <xf numFmtId="2" fontId="8" fillId="2" borderId="8" xfId="0" applyNumberFormat="1" applyFont="1" applyFill="1" applyBorder="1" applyAlignment="1" applyProtection="1">
      <alignment horizontal="center" vertical="center"/>
    </xf>
    <xf numFmtId="2" fontId="5" fillId="2" borderId="19" xfId="0" applyNumberFormat="1" applyFont="1" applyFill="1" applyBorder="1" applyAlignment="1" applyProtection="1">
      <alignment horizontal="center" vertical="center"/>
    </xf>
    <xf numFmtId="16" fontId="5" fillId="2" borderId="6" xfId="0" quotePrefix="1" applyNumberFormat="1" applyFont="1" applyFill="1" applyBorder="1" applyAlignment="1" applyProtection="1">
      <alignment horizontal="center" vertical="center"/>
    </xf>
    <xf numFmtId="0" fontId="5" fillId="2" borderId="6" xfId="0" quotePrefix="1" applyFont="1" applyFill="1" applyBorder="1" applyAlignment="1" applyProtection="1">
      <alignment horizontal="center" vertical="center"/>
    </xf>
    <xf numFmtId="0" fontId="5" fillId="5" borderId="6" xfId="0" quotePrefix="1" applyFont="1" applyFill="1" applyBorder="1" applyAlignment="1" applyProtection="1">
      <alignment horizontal="center"/>
    </xf>
    <xf numFmtId="16" fontId="5" fillId="5" borderId="6" xfId="0" applyNumberFormat="1" applyFont="1" applyFill="1" applyBorder="1" applyAlignment="1" applyProtection="1">
      <alignment horizontal="center"/>
    </xf>
    <xf numFmtId="0" fontId="5" fillId="5" borderId="21" xfId="0" applyFont="1" applyFill="1" applyBorder="1" applyAlignment="1"/>
    <xf numFmtId="0" fontId="5" fillId="5" borderId="20" xfId="0" applyFont="1" applyFill="1" applyBorder="1" applyAlignment="1"/>
    <xf numFmtId="0" fontId="8" fillId="0" borderId="0" xfId="0" applyFont="1" applyProtection="1"/>
    <xf numFmtId="0" fontId="3" fillId="4" borderId="11" xfId="0" applyFont="1" applyFill="1" applyBorder="1" applyProtection="1">
      <protection locked="0"/>
    </xf>
    <xf numFmtId="0" fontId="23" fillId="0" borderId="0" xfId="0" applyFont="1" applyAlignment="1">
      <alignment vertical="top"/>
    </xf>
    <xf numFmtId="3" fontId="4" fillId="5" borderId="1" xfId="0" applyNumberFormat="1" applyFont="1" applyFill="1" applyBorder="1" applyAlignment="1" applyProtection="1">
      <alignment horizontal="center"/>
    </xf>
    <xf numFmtId="3" fontId="3" fillId="5" borderId="10" xfId="0" applyNumberFormat="1" applyFont="1" applyFill="1" applyBorder="1" applyAlignment="1" applyProtection="1">
      <alignment horizontal="center"/>
    </xf>
    <xf numFmtId="3" fontId="4" fillId="5" borderId="4" xfId="0" applyNumberFormat="1" applyFont="1" applyFill="1" applyBorder="1" applyAlignment="1" applyProtection="1">
      <alignment horizontal="center"/>
    </xf>
    <xf numFmtId="3" fontId="4" fillId="4" borderId="12" xfId="0" applyNumberFormat="1" applyFont="1" applyFill="1" applyBorder="1" applyAlignment="1" applyProtection="1">
      <protection locked="0"/>
    </xf>
    <xf numFmtId="1" fontId="4" fillId="4" borderId="13" xfId="0" applyNumberFormat="1" applyFont="1" applyFill="1" applyBorder="1" applyAlignment="1" applyProtection="1">
      <alignment horizontal="center"/>
      <protection locked="0"/>
    </xf>
    <xf numFmtId="2" fontId="5" fillId="2" borderId="3" xfId="0" applyNumberFormat="1" applyFont="1" applyFill="1" applyBorder="1" applyAlignment="1" applyProtection="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2" fontId="8" fillId="5" borderId="7" xfId="0" applyNumberFormat="1" applyFont="1" applyFill="1" applyBorder="1" applyAlignment="1" applyProtection="1">
      <alignment horizontal="center"/>
    </xf>
    <xf numFmtId="0" fontId="6" fillId="5" borderId="7" xfId="0" applyFont="1" applyFill="1" applyBorder="1" applyAlignment="1">
      <alignment horizontal="center"/>
    </xf>
    <xf numFmtId="0" fontId="6" fillId="5" borderId="20" xfId="0" applyFont="1" applyFill="1" applyBorder="1" applyAlignment="1"/>
    <xf numFmtId="0" fontId="1" fillId="0" borderId="0" xfId="0" applyFont="1" applyAlignment="1">
      <alignment vertical="top" wrapText="1"/>
    </xf>
    <xf numFmtId="0" fontId="0" fillId="0" borderId="0" xfId="0" applyAlignment="1"/>
    <xf numFmtId="0" fontId="2" fillId="0" borderId="0" xfId="0" applyFont="1" applyAlignment="1">
      <alignment vertical="top" wrapText="1"/>
    </xf>
    <xf numFmtId="0" fontId="17" fillId="0" borderId="0" xfId="0" applyFont="1" applyBorder="1" applyAlignment="1">
      <alignment horizontal="left"/>
    </xf>
    <xf numFmtId="0" fontId="8" fillId="3" borderId="7"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3" fillId="0" borderId="0" xfId="0" applyFont="1" applyBorder="1" applyAlignment="1" applyProtection="1">
      <alignment horizontal="left"/>
    </xf>
    <xf numFmtId="0" fontId="0" fillId="0" borderId="0" xfId="0" applyBorder="1" applyAlignment="1" applyProtection="1">
      <alignment horizontal="left"/>
    </xf>
  </cellXfs>
  <cellStyles count="1">
    <cellStyle name="Normal" xfId="0" builtinId="0"/>
  </cellStyles>
  <dxfs count="0"/>
  <tableStyles count="0" defaultTableStyle="TableStyleMedium9" defaultPivotStyle="PivotStyleLight16"/>
  <colors>
    <mruColors>
      <color rgb="FFFFFF66"/>
      <color rgb="FFFFFFCC"/>
      <color rgb="FFEEEEC8"/>
      <color rgb="FFF6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28576</xdr:colOff>
      <xdr:row>5</xdr:row>
      <xdr:rowOff>152401</xdr:rowOff>
    </xdr:from>
    <xdr:to>
      <xdr:col>8</xdr:col>
      <xdr:colOff>876300</xdr:colOff>
      <xdr:row>58</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6" y="962026"/>
          <a:ext cx="5953124" cy="8543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nb-NO" sz="1100"/>
          </a:br>
          <a:br>
            <a:rPr lang="nb-NO" sz="1100">
              <a:solidFill>
                <a:schemeClr val="dk1"/>
              </a:solidFill>
              <a:effectLst/>
              <a:latin typeface="+mn-lt"/>
              <a:ea typeface="+mn-ea"/>
              <a:cs typeface="+mn-cs"/>
            </a:rPr>
          </a:br>
          <a:r>
            <a:rPr lang="nb-NO" sz="1100" b="1" i="1">
              <a:solidFill>
                <a:schemeClr val="dk1"/>
              </a:solidFill>
              <a:effectLst/>
              <a:latin typeface="+mn-lt"/>
              <a:ea typeface="+mn-ea"/>
              <a:cs typeface="+mn-cs"/>
            </a:rPr>
            <a:t>Informasjon vedrørende krav om refusjon for praksisundervisning - (merk at det er 3 arkfaner, se på alle!)</a:t>
          </a:r>
          <a:br>
            <a:rPr lang="nb-NO" sz="1100">
              <a:solidFill>
                <a:schemeClr val="dk1"/>
              </a:solidFill>
              <a:effectLst/>
              <a:latin typeface="+mn-lt"/>
              <a:ea typeface="+mn-ea"/>
              <a:cs typeface="+mn-cs"/>
            </a:rPr>
          </a:br>
          <a:br>
            <a:rPr lang="nb-NO" sz="1100">
              <a:solidFill>
                <a:schemeClr val="dk1"/>
              </a:solidFill>
              <a:effectLst/>
              <a:latin typeface="+mn-lt"/>
              <a:ea typeface="+mn-ea"/>
              <a:cs typeface="+mn-cs"/>
            </a:rPr>
          </a:br>
          <a:r>
            <a:rPr lang="nb-NO" sz="1100">
              <a:solidFill>
                <a:schemeClr val="dk1"/>
              </a:solidFill>
              <a:effectLst/>
              <a:latin typeface="+mn-lt"/>
              <a:ea typeface="+mn-ea"/>
              <a:cs typeface="+mn-cs"/>
            </a:rPr>
            <a:t>Refusjonsgrunnlaget, se "skjema til utfylling" i arkfane 3, fylles ut elektronisk. Eksempel på utfylling finnes i arkfane 2. Merkede felter (blå og gule) skal fylles ut, og alle utregninger fremkommer av formler.</a:t>
          </a:r>
          <a:br>
            <a:rPr lang="nb-NO" sz="1100">
              <a:solidFill>
                <a:schemeClr val="dk1"/>
              </a:solidFill>
              <a:effectLst/>
              <a:latin typeface="+mn-lt"/>
              <a:ea typeface="+mn-ea"/>
              <a:cs typeface="+mn-cs"/>
            </a:rPr>
          </a:br>
          <a:br>
            <a:rPr lang="nb-NO" sz="1100">
              <a:solidFill>
                <a:schemeClr val="dk1"/>
              </a:solidFill>
              <a:effectLst/>
              <a:latin typeface="+mn-lt"/>
              <a:ea typeface="+mn-ea"/>
              <a:cs typeface="+mn-cs"/>
            </a:rPr>
          </a:br>
          <a:r>
            <a:rPr lang="nb-NO" sz="1100">
              <a:solidFill>
                <a:schemeClr val="dk1"/>
              </a:solidFill>
              <a:effectLst/>
              <a:latin typeface="+mn-lt"/>
              <a:ea typeface="+mn-ea"/>
              <a:cs typeface="+mn-cs"/>
            </a:rPr>
            <a:t>Sjekk at dere har fått uttelling for veiledningspedagogikk dersom det er svart JA på dette. Dersom skolen har hatt flere grupper studenter i samme eller overlappende periode, kan ikke rektor føre opp godtgjørelse flere ganger for de samme ukene.</a:t>
          </a:r>
          <a:br>
            <a:rPr lang="nb-NO" sz="1100">
              <a:solidFill>
                <a:schemeClr val="dk1"/>
              </a:solidFill>
              <a:effectLst/>
              <a:latin typeface="+mn-lt"/>
              <a:ea typeface="+mn-ea"/>
              <a:cs typeface="+mn-cs"/>
            </a:rPr>
          </a:br>
          <a:br>
            <a:rPr lang="nb-NO" sz="1100">
              <a:solidFill>
                <a:schemeClr val="dk1"/>
              </a:solidFill>
              <a:effectLst/>
              <a:latin typeface="+mn-lt"/>
              <a:ea typeface="+mn-ea"/>
              <a:cs typeface="+mn-cs"/>
            </a:rPr>
          </a:br>
          <a:r>
            <a:rPr lang="nb-NO" sz="1100">
              <a:solidFill>
                <a:schemeClr val="dk1"/>
              </a:solidFill>
              <a:effectLst/>
              <a:latin typeface="+mn-lt"/>
              <a:ea typeface="+mn-ea"/>
              <a:cs typeface="+mn-cs"/>
            </a:rPr>
            <a:t>Refusjonsskjemaene skal først sendes på e-post til Universitetet for kontroll. Bruk e-postadressen til det campuset din skole er tilknyttet: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Campus Drammen:       </a:t>
          </a:r>
          <a:r>
            <a:rPr lang="nb-NO" sz="1100" u="sng">
              <a:solidFill>
                <a:schemeClr val="dk1"/>
              </a:solidFill>
              <a:effectLst/>
              <a:latin typeface="+mn-lt"/>
              <a:ea typeface="+mn-ea"/>
              <a:cs typeface="+mn-cs"/>
              <a:hlinkClick xmlns:r="http://schemas.openxmlformats.org/officeDocument/2006/relationships" r:id=""/>
            </a:rPr>
            <a:t>turid.bakke.kristiansen@usn.no</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Campus Notodden:       </a:t>
          </a:r>
          <a:r>
            <a:rPr lang="nb-NO" sz="1100" u="sng">
              <a:solidFill>
                <a:schemeClr val="dk1"/>
              </a:solidFill>
              <a:effectLst/>
              <a:latin typeface="+mn-lt"/>
              <a:ea typeface="+mn-ea"/>
              <a:cs typeface="+mn-cs"/>
              <a:hlinkClick xmlns:r="http://schemas.openxmlformats.org/officeDocument/2006/relationships" r:id=""/>
            </a:rPr>
            <a:t>gro.b.tveitan@usn.no</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Campus Porsgrunn:       t</a:t>
          </a:r>
          <a:r>
            <a:rPr lang="nb-NO" sz="1100" u="sng">
              <a:solidFill>
                <a:schemeClr val="dk1"/>
              </a:solidFill>
              <a:effectLst/>
              <a:latin typeface="+mn-lt"/>
              <a:ea typeface="+mn-ea"/>
              <a:cs typeface="+mn-cs"/>
              <a:hlinkClick xmlns:r="http://schemas.openxmlformats.org/officeDocument/2006/relationships" r:id=""/>
            </a:rPr>
            <a:t>homas.dyrland@usn.no</a:t>
          </a:r>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Campus Vestfold:          </a:t>
          </a:r>
          <a:r>
            <a:rPr lang="nb-NO" sz="1100" u="sng">
              <a:solidFill>
                <a:schemeClr val="dk1"/>
              </a:solidFill>
              <a:effectLst/>
              <a:latin typeface="+mn-lt"/>
              <a:ea typeface="+mn-ea"/>
              <a:cs typeface="+mn-cs"/>
              <a:hlinkClick xmlns:r="http://schemas.openxmlformats.org/officeDocument/2006/relationships" r:id=""/>
            </a:rPr>
            <a:t>therese.solaas@usn.no</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a:t>
          </a:r>
        </a:p>
        <a:p>
          <a:r>
            <a:rPr lang="nb-NO" sz="1100" b="1" i="1">
              <a:solidFill>
                <a:schemeClr val="dk1"/>
              </a:solidFill>
              <a:effectLst/>
              <a:latin typeface="+mn-lt"/>
              <a:ea typeface="+mn-ea"/>
              <a:cs typeface="+mn-cs"/>
            </a:rPr>
            <a:t>Frist for kontroll av refusjonsskjema er 1.november.</a:t>
          </a:r>
        </a:p>
        <a:p>
          <a:r>
            <a:rPr lang="nb-NO" sz="1100" b="1" i="1">
              <a:solidFill>
                <a:schemeClr val="dk1"/>
              </a:solidFill>
              <a:effectLst/>
              <a:latin typeface="+mn-lt"/>
              <a:ea typeface="+mn-ea"/>
              <a:cs typeface="+mn-cs"/>
            </a:rPr>
            <a:t>Frist for fakturering er 20. november i høstsemesteret og 20. april i vårsemesteret.</a:t>
          </a:r>
          <a:br>
            <a:rPr lang="nb-NO" sz="1100">
              <a:solidFill>
                <a:schemeClr val="dk1"/>
              </a:solidFill>
              <a:effectLst/>
              <a:latin typeface="+mn-lt"/>
              <a:ea typeface="+mn-ea"/>
              <a:cs typeface="+mn-cs"/>
            </a:rPr>
          </a:br>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Når skjemaet er kontrollert og godkjent, sender dere utfylte refusjonsskjemaer til skoleeier, som utsteder en faktura til Universitetet i Sørøst-Norge. Refusjonsskjemaet (excel-skjemaet) hvor dere beregner godtgjøringen, må sendes med fakturaen som vedlegg.</a:t>
          </a:r>
          <a:br>
            <a:rPr lang="nb-NO" sz="1100">
              <a:solidFill>
                <a:schemeClr val="dk1"/>
              </a:solidFill>
              <a:effectLst/>
              <a:latin typeface="+mn-lt"/>
              <a:ea typeface="+mn-ea"/>
              <a:cs typeface="+mn-cs"/>
            </a:rPr>
          </a:br>
          <a:br>
            <a:rPr lang="nb-NO" sz="1100">
              <a:solidFill>
                <a:schemeClr val="dk1"/>
              </a:solidFill>
              <a:effectLst/>
              <a:latin typeface="+mn-lt"/>
              <a:ea typeface="+mn-ea"/>
              <a:cs typeface="+mn-cs"/>
            </a:rPr>
          </a:br>
          <a:r>
            <a:rPr lang="nb-NO" sz="1100">
              <a:solidFill>
                <a:schemeClr val="dk1"/>
              </a:solidFill>
              <a:effectLst/>
              <a:latin typeface="+mn-lt"/>
              <a:ea typeface="+mn-ea"/>
              <a:cs typeface="+mn-cs"/>
            </a:rPr>
            <a:t>Universitetet i Sørøst-Norge krever elektronisk faktura (EHF-faktura) fra alle våre samarbeidspartnere. E-fakturaadresse: 9908:911770709</a:t>
          </a:r>
          <a:br>
            <a:rPr lang="nb-NO" sz="1100">
              <a:solidFill>
                <a:schemeClr val="dk1"/>
              </a:solidFill>
              <a:effectLst/>
              <a:latin typeface="+mn-lt"/>
              <a:ea typeface="+mn-ea"/>
              <a:cs typeface="+mn-cs"/>
            </a:rPr>
          </a:br>
          <a:r>
            <a:rPr lang="nb-NO" sz="1100" i="1">
              <a:solidFill>
                <a:schemeClr val="dk1"/>
              </a:solidFill>
              <a:effectLst/>
              <a:latin typeface="+mn-lt"/>
              <a:ea typeface="+mn-ea"/>
              <a:cs typeface="+mn-cs"/>
            </a:rPr>
            <a:t>Alle fakturaer må inneholde en referansekode. Referansekoden er forskjellig for hver campus:</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Campus Drammen:         </a:t>
          </a:r>
          <a:r>
            <a:rPr lang="en-US" sz="1100" b="1" i="1">
              <a:solidFill>
                <a:sysClr val="windowText" lastClr="000000"/>
              </a:solidFill>
              <a:effectLst/>
              <a:latin typeface="+mn-lt"/>
              <a:ea typeface="+mn-ea"/>
              <a:cs typeface="+mn-cs"/>
            </a:rPr>
            <a:t>9010 – 1900207 - Tkr</a:t>
          </a:r>
          <a:r>
            <a:rPr lang="en-US" sz="1100">
              <a:solidFill>
                <a:sysClr val="windowText" lastClr="000000"/>
              </a:solidFill>
              <a:effectLst/>
              <a:latin typeface="+mn-lt"/>
              <a:ea typeface="+mn-ea"/>
              <a:cs typeface="+mn-cs"/>
            </a:rPr>
            <a:t>   </a:t>
          </a:r>
          <a:r>
            <a:rPr lang="en-US" sz="1100">
              <a:solidFill>
                <a:srgbClr val="FF0000"/>
              </a:solidFill>
              <a:effectLst/>
              <a:latin typeface="+mn-lt"/>
              <a:ea typeface="+mn-ea"/>
              <a:cs typeface="+mn-cs"/>
            </a:rPr>
            <a:t>         </a:t>
          </a:r>
          <a:endParaRPr lang="nb-NO" sz="1100">
            <a:solidFill>
              <a:srgbClr val="FF0000"/>
            </a:solidFill>
            <a:effectLst/>
            <a:latin typeface="+mn-lt"/>
            <a:ea typeface="+mn-ea"/>
            <a:cs typeface="+mn-cs"/>
          </a:endParaRPr>
        </a:p>
        <a:p>
          <a:r>
            <a:rPr lang="en-US" sz="1100">
              <a:solidFill>
                <a:schemeClr val="dk1"/>
              </a:solidFill>
              <a:effectLst/>
              <a:latin typeface="+mn-lt"/>
              <a:ea typeface="+mn-ea"/>
              <a:cs typeface="+mn-cs"/>
            </a:rPr>
            <a:t>Campus Notodden:        </a:t>
          </a:r>
          <a:r>
            <a:rPr lang="en-US" sz="1100" b="1" i="1">
              <a:solidFill>
                <a:schemeClr val="dk1"/>
              </a:solidFill>
              <a:effectLst/>
              <a:latin typeface="+mn-lt"/>
              <a:ea typeface="+mn-ea"/>
              <a:cs typeface="+mn-cs"/>
            </a:rPr>
            <a:t>9010 – 1900210 - Tveitan</a:t>
          </a:r>
          <a:r>
            <a:rPr lang="en-US" sz="1100">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Campus Porsgrunn:        </a:t>
          </a:r>
          <a:r>
            <a:rPr lang="nb-NO" sz="1100" b="1" i="1">
              <a:solidFill>
                <a:schemeClr val="dk1"/>
              </a:solidFill>
              <a:effectLst/>
              <a:latin typeface="+mn-lt"/>
              <a:ea typeface="+mn-ea"/>
              <a:cs typeface="+mn-cs"/>
            </a:rPr>
            <a:t>9010 – 1900216 - Tdy</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Campus Vestfold:           </a:t>
          </a:r>
          <a:r>
            <a:rPr lang="en-US" sz="1100" b="1" i="1">
              <a:solidFill>
                <a:schemeClr val="dk1"/>
              </a:solidFill>
              <a:effectLst/>
              <a:latin typeface="+mn-lt"/>
              <a:ea typeface="+mn-ea"/>
              <a:cs typeface="+mn-cs"/>
            </a:rPr>
            <a:t>9010 – 1900208 - Tso</a:t>
          </a:r>
          <a:r>
            <a:rPr lang="en-US" sz="1100">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Dersom det ikke er mulig å sende E-faktura, må du sende fakturagrunnlaget til </a:t>
          </a:r>
          <a:r>
            <a:rPr lang="nb-NO" sz="1100" u="sng">
              <a:solidFill>
                <a:schemeClr val="dk1"/>
              </a:solidFill>
              <a:effectLst/>
              <a:latin typeface="+mn-lt"/>
              <a:ea typeface="+mn-ea"/>
              <a:cs typeface="+mn-cs"/>
              <a:hlinkClick xmlns:r="http://schemas.openxmlformats.org/officeDocument/2006/relationships" r:id=""/>
            </a:rPr>
            <a:t>faktura@usn.no</a:t>
          </a:r>
          <a:r>
            <a:rPr lang="nb-NO" sz="1100">
              <a:solidFill>
                <a:schemeClr val="dk1"/>
              </a:solidFill>
              <a:effectLst/>
              <a:latin typeface="+mn-lt"/>
              <a:ea typeface="+mn-ea"/>
              <a:cs typeface="+mn-cs"/>
            </a:rPr>
            <a:t> </a:t>
          </a:r>
        </a:p>
        <a:p>
          <a:br>
            <a:rPr lang="nb-NO" sz="1100" baseline="0"/>
          </a:br>
          <a:br>
            <a:rPr lang="nb-NO" sz="1100" baseline="0"/>
          </a:br>
          <a:br>
            <a:rPr lang="nb-NO" sz="1100" baseline="0"/>
          </a:br>
          <a:br>
            <a:rPr lang="nb-NO" sz="1100" baseline="0"/>
          </a:br>
          <a:br>
            <a:rPr lang="nb-NO" sz="1100" baseline="0"/>
          </a:br>
          <a:endParaRPr lang="nb-NO" sz="1100"/>
        </a:p>
      </xdr:txBody>
    </xdr:sp>
    <xdr:clientData/>
  </xdr:twoCellAnchor>
  <xdr:twoCellAnchor editAs="oneCell">
    <xdr:from>
      <xdr:col>0</xdr:col>
      <xdr:colOff>0</xdr:colOff>
      <xdr:row>0</xdr:row>
      <xdr:rowOff>0</xdr:rowOff>
    </xdr:from>
    <xdr:to>
      <xdr:col>4</xdr:col>
      <xdr:colOff>187960</xdr:colOff>
      <xdr:row>6</xdr:row>
      <xdr:rowOff>0</xdr:rowOff>
    </xdr:to>
    <xdr:pic>
      <xdr:nvPicPr>
        <xdr:cNvPr id="5" name="Bilde 4" descr="https://www.usn.no/getfile.php/13520480/usn.no/filer/om_USN/Logo%20og%20grafiske%20elementer/USN_logo_rgb.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40660" cy="971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641350</xdr:colOff>
      <xdr:row>4</xdr:row>
      <xdr:rowOff>58283</xdr:rowOff>
    </xdr:to>
    <xdr:pic>
      <xdr:nvPicPr>
        <xdr:cNvPr id="2" name="Bilde 3" descr="https://www.usn.no/getfile.php/13520480/usn.no/filer/om_USN/Logo%20og%20grafiske%20elementer/USN_logo_rgb.png">
          <a:extLst>
            <a:ext uri="{FF2B5EF4-FFF2-40B4-BE49-F238E27FC236}">
              <a16:creationId xmlns:a16="http://schemas.microsoft.com/office/drawing/2014/main" id="{661074B2-2977-4D77-8151-34829A1EEB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1889125" cy="667883"/>
        </a:xfrm>
        <a:prstGeom prst="rect">
          <a:avLst/>
        </a:prstGeom>
        <a:noFill/>
        <a:ln>
          <a:noFill/>
        </a:ln>
      </xdr:spPr>
    </xdr:pic>
    <xdr:clientData/>
  </xdr:twoCellAnchor>
  <xdr:twoCellAnchor editAs="oneCell">
    <xdr:from>
      <xdr:col>3</xdr:col>
      <xdr:colOff>209549</xdr:colOff>
      <xdr:row>14</xdr:row>
      <xdr:rowOff>137890</xdr:rowOff>
    </xdr:from>
    <xdr:to>
      <xdr:col>5</xdr:col>
      <xdr:colOff>66675</xdr:colOff>
      <xdr:row>20</xdr:row>
      <xdr:rowOff>82318</xdr:rowOff>
    </xdr:to>
    <xdr:pic>
      <xdr:nvPicPr>
        <xdr:cNvPr id="3" name="Picture 2">
          <a:extLst>
            <a:ext uri="{FF2B5EF4-FFF2-40B4-BE49-F238E27FC236}">
              <a16:creationId xmlns:a16="http://schemas.microsoft.com/office/drawing/2014/main" id="{CA52DD8B-34B4-4E82-AC3F-00EFC4097376}"/>
            </a:ext>
          </a:extLst>
        </xdr:cNvPr>
        <xdr:cNvPicPr>
          <a:picLocks noChangeAspect="1"/>
        </xdr:cNvPicPr>
      </xdr:nvPicPr>
      <xdr:blipFill>
        <a:blip xmlns:r="http://schemas.openxmlformats.org/officeDocument/2006/relationships" r:embed="rId2"/>
        <a:stretch>
          <a:fillRect/>
        </a:stretch>
      </xdr:blipFill>
      <xdr:spPr>
        <a:xfrm>
          <a:off x="2724149" y="3319240"/>
          <a:ext cx="1304926" cy="830253"/>
        </a:xfrm>
        <a:prstGeom prst="rect">
          <a:avLst/>
        </a:prstGeom>
      </xdr:spPr>
    </xdr:pic>
    <xdr:clientData/>
  </xdr:twoCellAnchor>
  <xdr:twoCellAnchor>
    <xdr:from>
      <xdr:col>0</xdr:col>
      <xdr:colOff>266700</xdr:colOff>
      <xdr:row>49</xdr:row>
      <xdr:rowOff>142874</xdr:rowOff>
    </xdr:from>
    <xdr:to>
      <xdr:col>18</xdr:col>
      <xdr:colOff>703385</xdr:colOff>
      <xdr:row>84</xdr:row>
      <xdr:rowOff>14655</xdr:rowOff>
    </xdr:to>
    <xdr:sp macro="" textlink="">
      <xdr:nvSpPr>
        <xdr:cNvPr id="4" name="TextBox 3">
          <a:extLst>
            <a:ext uri="{FF2B5EF4-FFF2-40B4-BE49-F238E27FC236}">
              <a16:creationId xmlns:a16="http://schemas.microsoft.com/office/drawing/2014/main" id="{F3B0C6D6-3F61-4E6F-AEDA-338A433817C4}"/>
            </a:ext>
          </a:extLst>
        </xdr:cNvPr>
        <xdr:cNvSpPr txBox="1"/>
      </xdr:nvSpPr>
      <xdr:spPr>
        <a:xfrm>
          <a:off x="266700" y="9242912"/>
          <a:ext cx="8606204" cy="5513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1">
              <a:solidFill>
                <a:schemeClr val="dk1"/>
              </a:solidFill>
              <a:effectLst/>
              <a:latin typeface="+mn-lt"/>
              <a:ea typeface="+mn-ea"/>
              <a:cs typeface="+mn-cs"/>
            </a:rPr>
            <a:t>Forklaring:</a:t>
          </a:r>
          <a:br>
            <a:rPr lang="nb-NO" sz="1100" i="1">
              <a:solidFill>
                <a:schemeClr val="dk1"/>
              </a:solidFill>
              <a:effectLst/>
              <a:latin typeface="+mn-lt"/>
              <a:ea typeface="+mn-ea"/>
              <a:cs typeface="+mn-cs"/>
            </a:rPr>
          </a:br>
          <a:br>
            <a:rPr lang="nb-NO" sz="1100" i="1">
              <a:solidFill>
                <a:schemeClr val="dk1"/>
              </a:solidFill>
              <a:effectLst/>
              <a:latin typeface="+mn-lt"/>
              <a:ea typeface="+mn-ea"/>
              <a:cs typeface="+mn-cs"/>
            </a:rPr>
          </a:br>
          <a:r>
            <a:rPr lang="nb-NO" sz="1100" i="0">
              <a:solidFill>
                <a:schemeClr val="dk1"/>
              </a:solidFill>
              <a:effectLst/>
              <a:latin typeface="+mn-lt"/>
              <a:ea typeface="+mn-ea"/>
              <a:cs typeface="+mn-cs"/>
            </a:rPr>
            <a:t>Fyll</a:t>
          </a:r>
          <a:r>
            <a:rPr lang="nb-NO" sz="1100" i="0" baseline="0">
              <a:solidFill>
                <a:schemeClr val="dk1"/>
              </a:solidFill>
              <a:effectLst/>
              <a:latin typeface="+mn-lt"/>
              <a:ea typeface="+mn-ea"/>
              <a:cs typeface="+mn-cs"/>
            </a:rPr>
            <a:t> kun ut de blå og gule feltene. </a:t>
          </a:r>
          <a:br>
            <a:rPr lang="nb-NO" sz="1100" i="1">
              <a:solidFill>
                <a:schemeClr val="dk1"/>
              </a:solidFill>
              <a:effectLst/>
              <a:latin typeface="+mn-lt"/>
              <a:ea typeface="+mn-ea"/>
              <a:cs typeface="+mn-cs"/>
            </a:rPr>
          </a:br>
          <a:br>
            <a:rPr lang="nb-NO" sz="1100" i="1">
              <a:solidFill>
                <a:schemeClr val="dk1"/>
              </a:solidFill>
              <a:effectLst/>
              <a:latin typeface="+mn-lt"/>
              <a:ea typeface="+mn-ea"/>
              <a:cs typeface="+mn-cs"/>
            </a:rPr>
          </a:br>
          <a:r>
            <a:rPr lang="nb-NO" sz="1100" i="1">
              <a:solidFill>
                <a:schemeClr val="dk1"/>
              </a:solidFill>
              <a:effectLst/>
              <a:latin typeface="+mn-lt"/>
              <a:ea typeface="+mn-ea"/>
              <a:cs typeface="+mn-cs"/>
            </a:rPr>
            <a:t>Det</a:t>
          </a:r>
          <a:r>
            <a:rPr lang="nb-NO" sz="1100" i="1" baseline="0">
              <a:solidFill>
                <a:schemeClr val="dk1"/>
              </a:solidFill>
              <a:effectLst/>
              <a:latin typeface="+mn-lt"/>
              <a:ea typeface="+mn-ea"/>
              <a:cs typeface="+mn-cs"/>
            </a:rPr>
            <a:t> blå feltet:</a:t>
          </a:r>
          <a:br>
            <a:rPr lang="nb-NO" sz="1100" i="1" baseline="0">
              <a:solidFill>
                <a:schemeClr val="dk1"/>
              </a:solidFill>
              <a:effectLst/>
              <a:latin typeface="+mn-lt"/>
              <a:ea typeface="+mn-ea"/>
              <a:cs typeface="+mn-cs"/>
            </a:rPr>
          </a:br>
          <a:r>
            <a:rPr lang="nb-NO" sz="1100" i="0" baseline="0">
              <a:solidFill>
                <a:schemeClr val="dk1"/>
              </a:solidFill>
              <a:effectLst/>
              <a:latin typeface="+mn-lt"/>
              <a:ea typeface="+mn-ea"/>
              <a:cs typeface="+mn-cs"/>
            </a:rPr>
            <a:t>- Legg inn generell info om skoleeier, skole og periode for praksis</a:t>
          </a:r>
          <a:br>
            <a:rPr lang="nb-NO" sz="1100" i="0" baseline="0">
              <a:solidFill>
                <a:schemeClr val="dk1"/>
              </a:solidFill>
              <a:effectLst/>
              <a:latin typeface="+mn-lt"/>
              <a:ea typeface="+mn-ea"/>
              <a:cs typeface="+mn-cs"/>
            </a:rPr>
          </a:br>
          <a:r>
            <a:rPr lang="nb-NO" sz="1100" i="0" baseline="0">
              <a:solidFill>
                <a:schemeClr val="dk1"/>
              </a:solidFill>
              <a:effectLst/>
              <a:latin typeface="+mn-lt"/>
              <a:ea typeface="+mn-ea"/>
              <a:cs typeface="+mn-cs"/>
            </a:rPr>
            <a:t>- Legg inn antall praksisgrupper og hvor mange uker totalt de er i praksisopplæring i løpet av skoleåret. Legg også inn antall teamkoordinatorer dersom det er aktuelt (h</a:t>
          </a:r>
          <a:r>
            <a:rPr lang="nb-NO" sz="1100">
              <a:solidFill>
                <a:schemeClr val="dk1"/>
              </a:solidFill>
              <a:effectLst/>
              <a:latin typeface="+mn-lt"/>
              <a:ea typeface="+mn-ea"/>
              <a:cs typeface="+mn-cs"/>
            </a:rPr>
            <a:t>vis et team, 2 eller fler, av praksislærere deler en studentgruppe). </a:t>
          </a:r>
          <a:endParaRPr lang="nb-NO">
            <a:effectLst/>
          </a:endParaRPr>
        </a:p>
        <a:p>
          <a:br>
            <a:rPr lang="nb-NO" sz="1100" i="1" baseline="0">
              <a:solidFill>
                <a:schemeClr val="dk1"/>
              </a:solidFill>
              <a:effectLst/>
              <a:latin typeface="+mn-lt"/>
              <a:ea typeface="+mn-ea"/>
              <a:cs typeface="+mn-cs"/>
            </a:rPr>
          </a:br>
          <a:br>
            <a:rPr lang="nb-NO" sz="1100" i="1" baseline="0">
              <a:solidFill>
                <a:schemeClr val="dk1"/>
              </a:solidFill>
              <a:effectLst/>
              <a:latin typeface="+mn-lt"/>
              <a:ea typeface="+mn-ea"/>
              <a:cs typeface="+mn-cs"/>
            </a:rPr>
          </a:br>
          <a:r>
            <a:rPr lang="nb-NO" sz="1100" i="1" baseline="0">
              <a:solidFill>
                <a:schemeClr val="dk1"/>
              </a:solidFill>
              <a:effectLst/>
              <a:latin typeface="+mn-lt"/>
              <a:ea typeface="+mn-ea"/>
              <a:cs typeface="+mn-cs"/>
            </a:rPr>
            <a:t>Det gule feltet:</a:t>
          </a:r>
          <a:br>
            <a:rPr lang="nb-NO" sz="1100" i="1" baseline="0">
              <a:solidFill>
                <a:schemeClr val="dk1"/>
              </a:solidFill>
              <a:effectLst/>
              <a:latin typeface="+mn-lt"/>
              <a:ea typeface="+mn-ea"/>
              <a:cs typeface="+mn-cs"/>
            </a:rPr>
          </a:br>
          <a:r>
            <a:rPr lang="nb-NO" sz="1100" i="0" baseline="0">
              <a:solidFill>
                <a:schemeClr val="dk1"/>
              </a:solidFill>
              <a:effectLst/>
              <a:latin typeface="+mn-lt"/>
              <a:ea typeface="+mn-ea"/>
              <a:cs typeface="+mn-cs"/>
            </a:rPr>
            <a:t>- Legg inn navn på praksislærer og tilhørende årslønn uten eventuelle funksjonstillegg.</a:t>
          </a:r>
        </a:p>
        <a:p>
          <a:r>
            <a:rPr lang="nb-NO" sz="1100" i="0" baseline="0">
              <a:solidFill>
                <a:schemeClr val="dk1"/>
              </a:solidFill>
              <a:effectLst/>
              <a:latin typeface="+mn-lt"/>
              <a:ea typeface="+mn-ea"/>
              <a:cs typeface="+mn-cs"/>
            </a:rPr>
            <a:t>- Dersom vedkommende skal ha teamkoordinatortillegg, skriv "1".</a:t>
          </a:r>
          <a:br>
            <a:rPr lang="nb-NO" sz="1100" i="0" baseline="0">
              <a:solidFill>
                <a:schemeClr val="dk1"/>
              </a:solidFill>
              <a:effectLst/>
              <a:latin typeface="+mn-lt"/>
              <a:ea typeface="+mn-ea"/>
              <a:cs typeface="+mn-cs"/>
            </a:rPr>
          </a:br>
          <a:r>
            <a:rPr lang="nb-NO" sz="1100" i="0" baseline="0">
              <a:solidFill>
                <a:schemeClr val="dk1"/>
              </a:solidFill>
              <a:effectLst/>
              <a:latin typeface="+mn-lt"/>
              <a:ea typeface="+mn-ea"/>
              <a:cs typeface="+mn-cs"/>
            </a:rPr>
            <a:t>- Dersom noen av praksislærerne har minimum 30 stp veiledningspedagogikk skriv "1". Øvingslæreravtalen gir ikke tillegg for mindre enn 30 stp veiledningspedagogikk. En forutsetning for utbetaling av ekstra godtgjøring for veiledningspedagogikk er at praksislærer har mer enn 1/3 av full praksislærerfunksjon.</a:t>
          </a:r>
          <a:br>
            <a:rPr lang="nb-NO" sz="1100" i="0" baseline="0">
              <a:solidFill>
                <a:schemeClr val="dk1"/>
              </a:solidFill>
              <a:effectLst/>
              <a:latin typeface="+mn-lt"/>
              <a:ea typeface="+mn-ea"/>
              <a:cs typeface="+mn-cs"/>
            </a:rPr>
          </a:br>
          <a:r>
            <a:rPr lang="nb-NO" sz="1100" i="0" baseline="0">
              <a:solidFill>
                <a:schemeClr val="dk1"/>
              </a:solidFill>
              <a:effectLst/>
              <a:latin typeface="+mn-lt"/>
              <a:ea typeface="+mn-ea"/>
              <a:cs typeface="+mn-cs"/>
            </a:rPr>
            <a:t>- I kolonnen for praksislærerfunksjon legger man inn frikjøpet, som tilsvarer 1,19% av årsverket pr praksisuke. </a:t>
          </a:r>
        </a:p>
        <a:p>
          <a:pPr marL="0" marR="0" lvl="0" indent="0" defTabSz="914400" eaLnBrk="1" fontAlgn="auto" latinLnBrk="0" hangingPunct="1">
            <a:lnSpc>
              <a:spcPct val="100000"/>
            </a:lnSpc>
            <a:spcBef>
              <a:spcPts val="0"/>
            </a:spcBef>
            <a:spcAft>
              <a:spcPts val="0"/>
            </a:spcAft>
            <a:buClrTx/>
            <a:buSzTx/>
            <a:buFontTx/>
            <a:buNone/>
            <a:tabLst/>
            <a:defRPr/>
          </a:pPr>
          <a:r>
            <a:rPr lang="nb-NO" sz="1100" i="0" baseline="0">
              <a:solidFill>
                <a:schemeClr val="dk1"/>
              </a:solidFill>
              <a:effectLst/>
              <a:latin typeface="+mn-lt"/>
              <a:ea typeface="+mn-ea"/>
              <a:cs typeface="+mn-cs"/>
            </a:rPr>
            <a:t>- </a:t>
          </a:r>
          <a:r>
            <a:rPr lang="nb-NO" sz="1100">
              <a:solidFill>
                <a:schemeClr val="dk1"/>
              </a:solidFill>
              <a:effectLst/>
              <a:latin typeface="+mn-lt"/>
              <a:ea typeface="+mn-ea"/>
              <a:cs typeface="+mn-cs"/>
            </a:rPr>
            <a:t>Hvis et team av praksislærere deler en studentgruppe skal prosentmessig fordelingsnøkkel føres i kolonne "F".</a:t>
          </a:r>
          <a:r>
            <a:rPr lang="nb-NO" sz="1100" i="0" baseline="0">
              <a:solidFill>
                <a:schemeClr val="dk1"/>
              </a:solidFill>
              <a:effectLst/>
              <a:latin typeface="+mn-lt"/>
              <a:ea typeface="+mn-ea"/>
              <a:cs typeface="+mn-cs"/>
            </a:rPr>
            <a:t>  </a:t>
          </a:r>
        </a:p>
        <a:p>
          <a:r>
            <a:rPr lang="nb-NO" sz="1100" i="0" baseline="0">
              <a:solidFill>
                <a:schemeClr val="dk1"/>
              </a:solidFill>
              <a:effectLst/>
              <a:latin typeface="+mn-lt"/>
              <a:ea typeface="+mn-ea"/>
              <a:cs typeface="+mn-cs"/>
            </a:rPr>
            <a:t>- Resten av beregningene fremkommer av formler. Det utbetales 5/12 av beløpet i høstsemesteret og 7/12 av beløpet i vårsemesteret.</a:t>
          </a:r>
          <a:br>
            <a:rPr lang="nb-NO" sz="1100" i="0" baseline="0">
              <a:solidFill>
                <a:schemeClr val="dk1"/>
              </a:solidFill>
              <a:effectLst/>
              <a:latin typeface="+mn-lt"/>
              <a:ea typeface="+mn-ea"/>
              <a:cs typeface="+mn-cs"/>
            </a:rPr>
          </a:br>
          <a:endParaRPr lang="nb-NO" sz="1100" i="0" baseline="0">
            <a:solidFill>
              <a:schemeClr val="dk1"/>
            </a:solidFill>
            <a:effectLst/>
            <a:latin typeface="+mn-lt"/>
            <a:ea typeface="+mn-ea"/>
            <a:cs typeface="+mn-cs"/>
          </a:endParaRPr>
        </a:p>
        <a:p>
          <a:r>
            <a:rPr lang="nb-NO" sz="1100" b="1" i="0" baseline="0">
              <a:solidFill>
                <a:schemeClr val="dk1"/>
              </a:solidFill>
              <a:effectLst/>
              <a:latin typeface="+mn-lt"/>
              <a:ea typeface="+mn-ea"/>
              <a:cs typeface="+mn-cs"/>
            </a:rPr>
            <a:t>Satsene er bestemt av øvingslæreravtalen. Full praksislærerfunksjon utgjør 7 uker.</a:t>
          </a:r>
          <a:endParaRPr lang="nb-NO">
            <a:effectLst/>
          </a:endParaRPr>
        </a:p>
        <a:p>
          <a:r>
            <a:rPr lang="nb-NO" sz="1100" b="0" i="0">
              <a:solidFill>
                <a:schemeClr val="dk1"/>
              </a:solidFill>
              <a:effectLst/>
              <a:latin typeface="+mn-lt"/>
              <a:ea typeface="+mn-ea"/>
              <a:cs typeface="+mn-cs"/>
            </a:rPr>
            <a:t>Praksislærertillegg</a:t>
          </a:r>
          <a:r>
            <a:rPr lang="nb-NO" sz="1100">
              <a:solidFill>
                <a:schemeClr val="dk1"/>
              </a:solidFill>
              <a:effectLst/>
              <a:latin typeface="+mn-lt"/>
              <a:ea typeface="+mn-ea"/>
              <a:cs typeface="+mn-cs"/>
            </a:rPr>
            <a:t> </a:t>
          </a:r>
          <a:r>
            <a:rPr lang="nb-NO" sz="1100" b="0" i="0">
              <a:solidFill>
                <a:schemeClr val="dk1"/>
              </a:solidFill>
              <a:effectLst/>
              <a:latin typeface="+mn-lt"/>
              <a:ea typeface="+mn-ea"/>
              <a:cs typeface="+mn-cs"/>
            </a:rPr>
            <a:t>kr 11 000,- pr studentgruppe i 7 uker</a:t>
          </a:r>
          <a:r>
            <a:rPr lang="nb-NO" sz="1100">
              <a:solidFill>
                <a:schemeClr val="dk1"/>
              </a:solidFill>
              <a:effectLst/>
              <a:latin typeface="+mn-lt"/>
              <a:ea typeface="+mn-ea"/>
              <a:cs typeface="+mn-cs"/>
            </a:rPr>
            <a:t> (9429 for 6 uker)</a:t>
          </a:r>
          <a:endParaRPr lang="nb-NO">
            <a:effectLst/>
          </a:endParaRPr>
        </a:p>
        <a:p>
          <a:r>
            <a:rPr lang="nb-NO" sz="1100" b="0" i="0">
              <a:solidFill>
                <a:schemeClr val="dk1"/>
              </a:solidFill>
              <a:effectLst/>
              <a:latin typeface="+mn-lt"/>
              <a:ea typeface="+mn-ea"/>
              <a:cs typeface="+mn-cs"/>
            </a:rPr>
            <a:t>Koordinatortillegg: kr 2000,- pr studentgruppe i 7 uker</a:t>
          </a:r>
          <a:r>
            <a:rPr lang="nb-NO" sz="1100">
              <a:solidFill>
                <a:schemeClr val="dk1"/>
              </a:solidFill>
              <a:effectLst/>
              <a:latin typeface="+mn-lt"/>
              <a:ea typeface="+mn-ea"/>
              <a:cs typeface="+mn-cs"/>
            </a:rPr>
            <a:t> (1</a:t>
          </a:r>
          <a:r>
            <a:rPr lang="nb-NO" sz="1100" baseline="0">
              <a:solidFill>
                <a:schemeClr val="dk1"/>
              </a:solidFill>
              <a:effectLst/>
              <a:latin typeface="+mn-lt"/>
              <a:ea typeface="+mn-ea"/>
              <a:cs typeface="+mn-cs"/>
            </a:rPr>
            <a:t> 714</a:t>
          </a:r>
          <a:r>
            <a:rPr lang="nb-NO" sz="1100">
              <a:solidFill>
                <a:schemeClr val="dk1"/>
              </a:solidFill>
              <a:effectLst/>
              <a:latin typeface="+mn-lt"/>
              <a:ea typeface="+mn-ea"/>
              <a:cs typeface="+mn-cs"/>
            </a:rPr>
            <a:t> for 6 uker)</a:t>
          </a:r>
          <a:endParaRPr lang="nb-NO">
            <a:effectLst/>
          </a:endParaRPr>
        </a:p>
        <a:p>
          <a:r>
            <a:rPr lang="nb-NO" sz="1100" b="0" i="0">
              <a:solidFill>
                <a:schemeClr val="dk1"/>
              </a:solidFill>
              <a:effectLst/>
              <a:latin typeface="+mn-lt"/>
              <a:ea typeface="+mn-ea"/>
              <a:cs typeface="+mn-cs"/>
            </a:rPr>
            <a:t>Rektortillegg</a:t>
          </a:r>
          <a:r>
            <a:rPr lang="nb-NO" sz="1100">
              <a:solidFill>
                <a:schemeClr val="dk1"/>
              </a:solidFill>
              <a:effectLst/>
              <a:latin typeface="+mn-lt"/>
              <a:ea typeface="+mn-ea"/>
              <a:cs typeface="+mn-cs"/>
            </a:rPr>
            <a:t> </a:t>
          </a:r>
          <a:r>
            <a:rPr lang="nb-NO" sz="1100" b="0" i="0">
              <a:solidFill>
                <a:schemeClr val="dk1"/>
              </a:solidFill>
              <a:effectLst/>
              <a:latin typeface="+mn-lt"/>
              <a:ea typeface="+mn-ea"/>
              <a:cs typeface="+mn-cs"/>
            </a:rPr>
            <a:t>-</a:t>
          </a:r>
          <a:r>
            <a:rPr lang="nb-NO" sz="1100" b="0" i="0" baseline="0">
              <a:solidFill>
                <a:schemeClr val="dk1"/>
              </a:solidFill>
              <a:effectLst/>
              <a:latin typeface="+mn-lt"/>
              <a:ea typeface="+mn-ea"/>
              <a:cs typeface="+mn-cs"/>
            </a:rPr>
            <a:t> k</a:t>
          </a:r>
          <a:r>
            <a:rPr lang="nb-NO" sz="1100" b="0" i="0">
              <a:solidFill>
                <a:schemeClr val="dk1"/>
              </a:solidFill>
              <a:effectLst/>
              <a:latin typeface="+mn-lt"/>
              <a:ea typeface="+mn-ea"/>
              <a:cs typeface="+mn-cs"/>
            </a:rPr>
            <a:t>ompensasjon for ekstraarbeid utgjør kr 12 000 pr år</a:t>
          </a:r>
          <a:r>
            <a:rPr lang="nb-NO" sz="1100">
              <a:solidFill>
                <a:schemeClr val="dk1"/>
              </a:solidFill>
              <a:effectLst/>
              <a:latin typeface="+mn-lt"/>
              <a:ea typeface="+mn-ea"/>
              <a:cs typeface="+mn-cs"/>
            </a:rPr>
            <a:t> </a:t>
          </a:r>
          <a:endParaRPr lang="nb-NO">
            <a:effectLst/>
          </a:endParaRPr>
        </a:p>
        <a:p>
          <a:endParaRPr lang="nb-NO" sz="1100" i="0" baseline="0">
            <a:solidFill>
              <a:schemeClr val="dk1"/>
            </a:solidFill>
            <a:effectLst/>
            <a:latin typeface="+mn-lt"/>
            <a:ea typeface="+mn-ea"/>
            <a:cs typeface="+mn-cs"/>
          </a:endParaRPr>
        </a:p>
        <a:p>
          <a:br>
            <a:rPr lang="nb-NO" sz="1100" i="0" baseline="0">
              <a:solidFill>
                <a:schemeClr val="dk1"/>
              </a:solidFill>
              <a:effectLst/>
              <a:latin typeface="+mn-lt"/>
              <a:ea typeface="+mn-ea"/>
              <a:cs typeface="+mn-cs"/>
            </a:rPr>
          </a:br>
          <a:r>
            <a:rPr lang="nb-NO" sz="1100" i="0" baseline="0">
              <a:solidFill>
                <a:schemeClr val="dk1"/>
              </a:solidFill>
              <a:effectLst/>
              <a:latin typeface="+mn-lt"/>
              <a:ea typeface="+mn-ea"/>
              <a:cs typeface="+mn-cs"/>
            </a:rPr>
            <a:t>Refusjonsskjema fylles ut og returneres til USN v/ praksisrådgiver for kontroll. </a:t>
          </a:r>
          <a:r>
            <a:rPr lang="nb-NO" sz="1100" b="0" i="0">
              <a:solidFill>
                <a:schemeClr val="dk1"/>
              </a:solidFill>
              <a:effectLst/>
              <a:latin typeface="+mn-lt"/>
              <a:ea typeface="+mn-ea"/>
              <a:cs typeface="+mn-cs"/>
            </a:rPr>
            <a:t>Frist for kontroll av refusjonsskjema er 1.november</a:t>
          </a:r>
          <a:r>
            <a:rPr lang="nb-NO" sz="1100" b="1" i="1">
              <a:solidFill>
                <a:schemeClr val="dk1"/>
              </a:solidFill>
              <a:effectLst/>
              <a:latin typeface="+mn-lt"/>
              <a:ea typeface="+mn-ea"/>
              <a:cs typeface="+mn-cs"/>
            </a:rPr>
            <a:t>. </a:t>
          </a:r>
          <a:r>
            <a:rPr lang="nb-NO" sz="1100" i="0" baseline="0">
              <a:solidFill>
                <a:schemeClr val="dk1"/>
              </a:solidFill>
              <a:effectLst/>
              <a:latin typeface="+mn-lt"/>
              <a:ea typeface="+mn-ea"/>
              <a:cs typeface="+mn-cs"/>
            </a:rPr>
            <a:t>Deretter sendes det til skoleeier (kommunen) som grunnlag for fakturering til USN.  Ferdig utfylt refusjonsskjema skal fremgå som vedlegg til faktura. Frist for fakturering er 20. november i høstsemesteret og 20. april i vårsemesteret.</a:t>
          </a:r>
        </a:p>
        <a:p>
          <a:endParaRPr lang="nb-NO" sz="1100" i="0" baseline="0">
            <a:solidFill>
              <a:schemeClr val="dk1"/>
            </a:solidFill>
            <a:effectLst/>
            <a:latin typeface="+mn-lt"/>
            <a:ea typeface="+mn-ea"/>
            <a:cs typeface="+mn-cs"/>
          </a:endParaRPr>
        </a:p>
        <a:p>
          <a:r>
            <a:rPr lang="nb-NO" sz="1100" i="0" baseline="0">
              <a:solidFill>
                <a:schemeClr val="dk1"/>
              </a:solidFill>
              <a:effectLst/>
              <a:latin typeface="+mn-lt"/>
              <a:ea typeface="+mn-ea"/>
              <a:cs typeface="+mn-cs"/>
            </a:rPr>
            <a:t>Kommunen har ansvar for videre utbetaling til den enkelte praksislærer.</a:t>
          </a:r>
          <a:endParaRPr lang="nb-NO">
            <a:effectLst/>
          </a:endParaRPr>
        </a:p>
        <a:p>
          <a:endParaRPr lang="nb-NO" sz="1100"/>
        </a:p>
      </xdr:txBody>
    </xdr:sp>
    <xdr:clientData/>
  </xdr:twoCellAnchor>
  <xdr:twoCellAnchor>
    <xdr:from>
      <xdr:col>5</xdr:col>
      <xdr:colOff>73849</xdr:colOff>
      <xdr:row>15</xdr:row>
      <xdr:rowOff>57150</xdr:rowOff>
    </xdr:from>
    <xdr:to>
      <xdr:col>6</xdr:col>
      <xdr:colOff>266701</xdr:colOff>
      <xdr:row>21</xdr:row>
      <xdr:rowOff>0</xdr:rowOff>
    </xdr:to>
    <xdr:sp macro="" textlink="">
      <xdr:nvSpPr>
        <xdr:cNvPr id="5" name="TekstSylinder 2">
          <a:extLst>
            <a:ext uri="{FF2B5EF4-FFF2-40B4-BE49-F238E27FC236}">
              <a16:creationId xmlns:a16="http://schemas.microsoft.com/office/drawing/2014/main" id="{4F8EEFAC-574F-45D5-A247-03E69D2FC8F5}"/>
            </a:ext>
          </a:extLst>
        </xdr:cNvPr>
        <xdr:cNvSpPr txBox="1"/>
      </xdr:nvSpPr>
      <xdr:spPr>
        <a:xfrm>
          <a:off x="4036249" y="3400425"/>
          <a:ext cx="897702"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700"/>
            <a:t>Hvis et team av praksislærere deler en studentgruppe skal prosentmessig fordeling føres i kolonne "F".</a:t>
          </a:r>
        </a:p>
        <a:p>
          <a:endParaRPr lang="nb-NO"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184150</xdr:colOff>
      <xdr:row>3</xdr:row>
      <xdr:rowOff>1133</xdr:rowOff>
    </xdr:to>
    <xdr:pic>
      <xdr:nvPicPr>
        <xdr:cNvPr id="4" name="Bilde 3" descr="https://www.usn.no/getfile.php/13520480/usn.no/filer/om_USN/Logo%20og%20grafiske%20elementer/USN_logo_rgb.pn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1895475" cy="666750"/>
        </a:xfrm>
        <a:prstGeom prst="rect">
          <a:avLst/>
        </a:prstGeom>
        <a:noFill/>
        <a:ln>
          <a:noFill/>
        </a:ln>
      </xdr:spPr>
    </xdr:pic>
    <xdr:clientData/>
  </xdr:twoCellAnchor>
  <xdr:twoCellAnchor editAs="oneCell">
    <xdr:from>
      <xdr:col>3</xdr:col>
      <xdr:colOff>391884</xdr:colOff>
      <xdr:row>14</xdr:row>
      <xdr:rowOff>117480</xdr:rowOff>
    </xdr:from>
    <xdr:to>
      <xdr:col>4</xdr:col>
      <xdr:colOff>651782</xdr:colOff>
      <xdr:row>20</xdr:row>
      <xdr:rowOff>148994</xdr:rowOff>
    </xdr:to>
    <xdr:pic>
      <xdr:nvPicPr>
        <xdr:cNvPr id="6" name="Picture 5">
          <a:extLst>
            <a:ext uri="{FF2B5EF4-FFF2-40B4-BE49-F238E27FC236}">
              <a16:creationId xmlns:a16="http://schemas.microsoft.com/office/drawing/2014/main" id="{567EB870-8CEE-47F0-B1CE-7C82ADA8B6A2}"/>
            </a:ext>
          </a:extLst>
        </xdr:cNvPr>
        <xdr:cNvPicPr>
          <a:picLocks noChangeAspect="1"/>
        </xdr:cNvPicPr>
      </xdr:nvPicPr>
      <xdr:blipFill>
        <a:blip xmlns:r="http://schemas.openxmlformats.org/officeDocument/2006/relationships" r:embed="rId2"/>
        <a:stretch>
          <a:fillRect/>
        </a:stretch>
      </xdr:blipFill>
      <xdr:spPr>
        <a:xfrm>
          <a:off x="2902402" y="3321962"/>
          <a:ext cx="1049112" cy="922782"/>
        </a:xfrm>
        <a:prstGeom prst="rect">
          <a:avLst/>
        </a:prstGeom>
      </xdr:spPr>
    </xdr:pic>
    <xdr:clientData/>
  </xdr:twoCellAnchor>
  <xdr:twoCellAnchor>
    <xdr:from>
      <xdr:col>0</xdr:col>
      <xdr:colOff>495300</xdr:colOff>
      <xdr:row>51</xdr:row>
      <xdr:rowOff>28573</xdr:rowOff>
    </xdr:from>
    <xdr:to>
      <xdr:col>15</xdr:col>
      <xdr:colOff>190500</xdr:colOff>
      <xdr:row>87</xdr:row>
      <xdr:rowOff>161191</xdr:rowOff>
    </xdr:to>
    <xdr:sp macro="" textlink="">
      <xdr:nvSpPr>
        <xdr:cNvPr id="7" name="TextBox 6">
          <a:extLst>
            <a:ext uri="{FF2B5EF4-FFF2-40B4-BE49-F238E27FC236}">
              <a16:creationId xmlns:a16="http://schemas.microsoft.com/office/drawing/2014/main" id="{DEBDF9C6-DD02-4471-A1F9-D56068414C54}"/>
            </a:ext>
          </a:extLst>
        </xdr:cNvPr>
        <xdr:cNvSpPr txBox="1"/>
      </xdr:nvSpPr>
      <xdr:spPr>
        <a:xfrm>
          <a:off x="495300" y="10550035"/>
          <a:ext cx="7674219" cy="5935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1">
              <a:solidFill>
                <a:schemeClr val="dk1"/>
              </a:solidFill>
              <a:effectLst/>
              <a:latin typeface="+mn-lt"/>
              <a:ea typeface="+mn-ea"/>
              <a:cs typeface="+mn-cs"/>
            </a:rPr>
            <a:t>Forklaring:</a:t>
          </a:r>
          <a:br>
            <a:rPr lang="nb-NO" sz="1100" i="1">
              <a:solidFill>
                <a:schemeClr val="dk1"/>
              </a:solidFill>
              <a:effectLst/>
              <a:latin typeface="+mn-lt"/>
              <a:ea typeface="+mn-ea"/>
              <a:cs typeface="+mn-cs"/>
            </a:rPr>
          </a:br>
          <a:br>
            <a:rPr lang="nb-NO" sz="1100" i="1">
              <a:solidFill>
                <a:schemeClr val="dk1"/>
              </a:solidFill>
              <a:effectLst/>
              <a:latin typeface="+mn-lt"/>
              <a:ea typeface="+mn-ea"/>
              <a:cs typeface="+mn-cs"/>
            </a:rPr>
          </a:br>
          <a:r>
            <a:rPr lang="nb-NO" sz="1100" i="0">
              <a:solidFill>
                <a:schemeClr val="dk1"/>
              </a:solidFill>
              <a:effectLst/>
              <a:latin typeface="+mn-lt"/>
              <a:ea typeface="+mn-ea"/>
              <a:cs typeface="+mn-cs"/>
            </a:rPr>
            <a:t>Fyll</a:t>
          </a:r>
          <a:r>
            <a:rPr lang="nb-NO" sz="1100" i="0" baseline="0">
              <a:solidFill>
                <a:schemeClr val="dk1"/>
              </a:solidFill>
              <a:effectLst/>
              <a:latin typeface="+mn-lt"/>
              <a:ea typeface="+mn-ea"/>
              <a:cs typeface="+mn-cs"/>
            </a:rPr>
            <a:t> kun ut de blå og gule feltene. </a:t>
          </a:r>
          <a:br>
            <a:rPr lang="nb-NO" sz="1100" i="1">
              <a:solidFill>
                <a:schemeClr val="dk1"/>
              </a:solidFill>
              <a:effectLst/>
              <a:latin typeface="+mn-lt"/>
              <a:ea typeface="+mn-ea"/>
              <a:cs typeface="+mn-cs"/>
            </a:rPr>
          </a:br>
          <a:br>
            <a:rPr lang="nb-NO" sz="1100" i="1">
              <a:solidFill>
                <a:schemeClr val="dk1"/>
              </a:solidFill>
              <a:effectLst/>
              <a:latin typeface="+mn-lt"/>
              <a:ea typeface="+mn-ea"/>
              <a:cs typeface="+mn-cs"/>
            </a:rPr>
          </a:br>
          <a:r>
            <a:rPr lang="nb-NO" sz="1100" i="1">
              <a:solidFill>
                <a:schemeClr val="dk1"/>
              </a:solidFill>
              <a:effectLst/>
              <a:latin typeface="+mn-lt"/>
              <a:ea typeface="+mn-ea"/>
              <a:cs typeface="+mn-cs"/>
            </a:rPr>
            <a:t>Det</a:t>
          </a:r>
          <a:r>
            <a:rPr lang="nb-NO" sz="1100" i="1" baseline="0">
              <a:solidFill>
                <a:schemeClr val="dk1"/>
              </a:solidFill>
              <a:effectLst/>
              <a:latin typeface="+mn-lt"/>
              <a:ea typeface="+mn-ea"/>
              <a:cs typeface="+mn-cs"/>
            </a:rPr>
            <a:t> blå feltet:</a:t>
          </a:r>
          <a:br>
            <a:rPr lang="nb-NO" sz="1100" i="1" baseline="0">
              <a:solidFill>
                <a:schemeClr val="dk1"/>
              </a:solidFill>
              <a:effectLst/>
              <a:latin typeface="+mn-lt"/>
              <a:ea typeface="+mn-ea"/>
              <a:cs typeface="+mn-cs"/>
            </a:rPr>
          </a:br>
          <a:r>
            <a:rPr lang="nb-NO" sz="1100" i="0" baseline="0">
              <a:solidFill>
                <a:schemeClr val="dk1"/>
              </a:solidFill>
              <a:effectLst/>
              <a:latin typeface="+mn-lt"/>
              <a:ea typeface="+mn-ea"/>
              <a:cs typeface="+mn-cs"/>
            </a:rPr>
            <a:t>- Legg inn generell info om skoleeier, skole og periode for praksis</a:t>
          </a:r>
          <a:br>
            <a:rPr lang="nb-NO" sz="1100" i="0" baseline="0">
              <a:solidFill>
                <a:schemeClr val="dk1"/>
              </a:solidFill>
              <a:effectLst/>
              <a:latin typeface="+mn-lt"/>
              <a:ea typeface="+mn-ea"/>
              <a:cs typeface="+mn-cs"/>
            </a:rPr>
          </a:br>
          <a:r>
            <a:rPr lang="nb-NO" sz="1100" i="0" baseline="0">
              <a:solidFill>
                <a:schemeClr val="dk1"/>
              </a:solidFill>
              <a:effectLst/>
              <a:latin typeface="+mn-lt"/>
              <a:ea typeface="+mn-ea"/>
              <a:cs typeface="+mn-cs"/>
            </a:rPr>
            <a:t>- Legg inn antall praksisgrupper og hvor mange uker totalt de er i praksisopplæring i løpet av skoleåret. Legg også inn antall teamkoordinatorer dersom det er aktuelt (h</a:t>
          </a:r>
          <a:r>
            <a:rPr lang="nb-NO" sz="1100">
              <a:solidFill>
                <a:schemeClr val="dk1"/>
              </a:solidFill>
              <a:effectLst/>
              <a:latin typeface="+mn-lt"/>
              <a:ea typeface="+mn-ea"/>
              <a:cs typeface="+mn-cs"/>
            </a:rPr>
            <a:t>vis et team, 2 eller fler, av praksislærere deler en studentgruppe). </a:t>
          </a:r>
          <a:endParaRPr lang="nb-NO">
            <a:effectLst/>
          </a:endParaRPr>
        </a:p>
        <a:p>
          <a:br>
            <a:rPr lang="nb-NO" sz="1100" i="1" baseline="0">
              <a:solidFill>
                <a:schemeClr val="dk1"/>
              </a:solidFill>
              <a:effectLst/>
              <a:latin typeface="+mn-lt"/>
              <a:ea typeface="+mn-ea"/>
              <a:cs typeface="+mn-cs"/>
            </a:rPr>
          </a:br>
          <a:br>
            <a:rPr lang="nb-NO" sz="1100" i="1" baseline="0">
              <a:solidFill>
                <a:schemeClr val="dk1"/>
              </a:solidFill>
              <a:effectLst/>
              <a:latin typeface="+mn-lt"/>
              <a:ea typeface="+mn-ea"/>
              <a:cs typeface="+mn-cs"/>
            </a:rPr>
          </a:br>
          <a:r>
            <a:rPr lang="nb-NO" sz="1100" i="1" baseline="0">
              <a:solidFill>
                <a:schemeClr val="dk1"/>
              </a:solidFill>
              <a:effectLst/>
              <a:latin typeface="+mn-lt"/>
              <a:ea typeface="+mn-ea"/>
              <a:cs typeface="+mn-cs"/>
            </a:rPr>
            <a:t>Det gule feltet:</a:t>
          </a:r>
          <a:br>
            <a:rPr lang="nb-NO" sz="1100" i="1" baseline="0">
              <a:solidFill>
                <a:schemeClr val="dk1"/>
              </a:solidFill>
              <a:effectLst/>
              <a:latin typeface="+mn-lt"/>
              <a:ea typeface="+mn-ea"/>
              <a:cs typeface="+mn-cs"/>
            </a:rPr>
          </a:br>
          <a:r>
            <a:rPr lang="nb-NO" sz="1100" i="0" baseline="0">
              <a:solidFill>
                <a:schemeClr val="dk1"/>
              </a:solidFill>
              <a:effectLst/>
              <a:latin typeface="+mn-lt"/>
              <a:ea typeface="+mn-ea"/>
              <a:cs typeface="+mn-cs"/>
            </a:rPr>
            <a:t>- Legg inn navn på praksislærer og tilhørende årslønn uten eventuelle funksjonstillegg.</a:t>
          </a:r>
          <a:endParaRPr lang="nb-NO">
            <a:effectLst/>
          </a:endParaRPr>
        </a:p>
        <a:p>
          <a:r>
            <a:rPr lang="nb-NO" sz="1100" i="0" baseline="0">
              <a:solidFill>
                <a:schemeClr val="dk1"/>
              </a:solidFill>
              <a:effectLst/>
              <a:latin typeface="+mn-lt"/>
              <a:ea typeface="+mn-ea"/>
              <a:cs typeface="+mn-cs"/>
            </a:rPr>
            <a:t>- Dersom vedkommende skal ha teamkoordinatortillegg, skriv "1".</a:t>
          </a:r>
          <a:br>
            <a:rPr lang="nb-NO" sz="1100" i="0" baseline="0">
              <a:solidFill>
                <a:schemeClr val="dk1"/>
              </a:solidFill>
              <a:effectLst/>
              <a:latin typeface="+mn-lt"/>
              <a:ea typeface="+mn-ea"/>
              <a:cs typeface="+mn-cs"/>
            </a:rPr>
          </a:br>
          <a:r>
            <a:rPr lang="nb-NO" sz="1100" i="0" baseline="0">
              <a:solidFill>
                <a:schemeClr val="dk1"/>
              </a:solidFill>
              <a:effectLst/>
              <a:latin typeface="+mn-lt"/>
              <a:ea typeface="+mn-ea"/>
              <a:cs typeface="+mn-cs"/>
            </a:rPr>
            <a:t>- Dersom noen av praksislærerne har minimum 30 stp veiledningspedagogikk skriv "1". Øvingslæreravtalen gir ikke tillegg for mindre enn 30 stp veiledningspedagogikk. En forutsetning for utbetaling av ekstra godtgjøring for veiledningspedagogikk er at praksislærer har mer enn 1/3 av full praksislærerfunksjon.</a:t>
          </a:r>
          <a:br>
            <a:rPr lang="nb-NO" sz="1100" i="0" baseline="0">
              <a:solidFill>
                <a:schemeClr val="dk1"/>
              </a:solidFill>
              <a:effectLst/>
              <a:latin typeface="+mn-lt"/>
              <a:ea typeface="+mn-ea"/>
              <a:cs typeface="+mn-cs"/>
            </a:rPr>
          </a:br>
          <a:r>
            <a:rPr lang="nb-NO" sz="1100" i="0" baseline="0">
              <a:solidFill>
                <a:schemeClr val="dk1"/>
              </a:solidFill>
              <a:effectLst/>
              <a:latin typeface="+mn-lt"/>
              <a:ea typeface="+mn-ea"/>
              <a:cs typeface="+mn-cs"/>
            </a:rPr>
            <a:t>- I kolonnen for praksislærerfunksjon legger man inn frikjøpet, som tilsvarer 1,19% av årsverket pr praksisuke. </a:t>
          </a:r>
          <a:endParaRPr lang="nb-NO">
            <a:effectLst/>
          </a:endParaRPr>
        </a:p>
        <a:p>
          <a:pPr eaLnBrk="1" fontAlgn="auto" latinLnBrk="0" hangingPunct="1"/>
          <a:r>
            <a:rPr lang="nb-NO" sz="1100" i="0" baseline="0">
              <a:solidFill>
                <a:schemeClr val="dk1"/>
              </a:solidFill>
              <a:effectLst/>
              <a:latin typeface="+mn-lt"/>
              <a:ea typeface="+mn-ea"/>
              <a:cs typeface="+mn-cs"/>
            </a:rPr>
            <a:t>- </a:t>
          </a:r>
          <a:r>
            <a:rPr lang="nb-NO" sz="1100">
              <a:solidFill>
                <a:schemeClr val="dk1"/>
              </a:solidFill>
              <a:effectLst/>
              <a:latin typeface="+mn-lt"/>
              <a:ea typeface="+mn-ea"/>
              <a:cs typeface="+mn-cs"/>
            </a:rPr>
            <a:t>Hvis et team av praksislærere deler en studentgruppe skal prosentmessig fordelingsnøkkel føres i kolonne "F".</a:t>
          </a:r>
          <a:r>
            <a:rPr lang="nb-NO" sz="1100" i="0" baseline="0">
              <a:solidFill>
                <a:schemeClr val="dk1"/>
              </a:solidFill>
              <a:effectLst/>
              <a:latin typeface="+mn-lt"/>
              <a:ea typeface="+mn-ea"/>
              <a:cs typeface="+mn-cs"/>
            </a:rPr>
            <a:t>  </a:t>
          </a:r>
          <a:endParaRPr lang="nb-NO">
            <a:effectLst/>
          </a:endParaRPr>
        </a:p>
        <a:p>
          <a:r>
            <a:rPr lang="nb-NO" sz="1100" i="0" baseline="0">
              <a:solidFill>
                <a:schemeClr val="dk1"/>
              </a:solidFill>
              <a:effectLst/>
              <a:latin typeface="+mn-lt"/>
              <a:ea typeface="+mn-ea"/>
              <a:cs typeface="+mn-cs"/>
            </a:rPr>
            <a:t>- Resten av beregningene fremkommer av formler. Det utbetales 5/12 av beløpet i høstsemesteret og 7/12 av beløpet i vårsemesteret.</a:t>
          </a:r>
          <a:br>
            <a:rPr lang="nb-NO" sz="1100" i="0" baseline="0">
              <a:solidFill>
                <a:schemeClr val="dk1"/>
              </a:solidFill>
              <a:effectLst/>
              <a:latin typeface="+mn-lt"/>
              <a:ea typeface="+mn-ea"/>
              <a:cs typeface="+mn-cs"/>
            </a:rPr>
          </a:br>
          <a:endParaRPr lang="nb-NO">
            <a:effectLst/>
          </a:endParaRPr>
        </a:p>
        <a:p>
          <a:r>
            <a:rPr lang="nb-NO" sz="1100" b="1" i="0" baseline="0">
              <a:solidFill>
                <a:schemeClr val="dk1"/>
              </a:solidFill>
              <a:effectLst/>
              <a:latin typeface="+mn-lt"/>
              <a:ea typeface="+mn-ea"/>
              <a:cs typeface="+mn-cs"/>
            </a:rPr>
            <a:t>Satsene er bestemt av øvingslæreravtalen. Full praksislærerfunksjon utgjør 7 uker.</a:t>
          </a:r>
          <a:endParaRPr lang="nb-NO">
            <a:effectLst/>
          </a:endParaRPr>
        </a:p>
        <a:p>
          <a:r>
            <a:rPr lang="nb-NO" sz="1100" b="0" i="0">
              <a:solidFill>
                <a:schemeClr val="dk1"/>
              </a:solidFill>
              <a:effectLst/>
              <a:latin typeface="+mn-lt"/>
              <a:ea typeface="+mn-ea"/>
              <a:cs typeface="+mn-cs"/>
            </a:rPr>
            <a:t>Praksislærertillegg</a:t>
          </a:r>
          <a:r>
            <a:rPr lang="nb-NO" sz="1100">
              <a:solidFill>
                <a:schemeClr val="dk1"/>
              </a:solidFill>
              <a:effectLst/>
              <a:latin typeface="+mn-lt"/>
              <a:ea typeface="+mn-ea"/>
              <a:cs typeface="+mn-cs"/>
            </a:rPr>
            <a:t> </a:t>
          </a:r>
          <a:r>
            <a:rPr lang="nb-NO" sz="1100" b="0" i="0">
              <a:solidFill>
                <a:schemeClr val="dk1"/>
              </a:solidFill>
              <a:effectLst/>
              <a:latin typeface="+mn-lt"/>
              <a:ea typeface="+mn-ea"/>
              <a:cs typeface="+mn-cs"/>
            </a:rPr>
            <a:t>kr 11 000,- pr studentgruppe i 7 uker</a:t>
          </a:r>
          <a:r>
            <a:rPr lang="nb-NO" sz="1100">
              <a:solidFill>
                <a:schemeClr val="dk1"/>
              </a:solidFill>
              <a:effectLst/>
              <a:latin typeface="+mn-lt"/>
              <a:ea typeface="+mn-ea"/>
              <a:cs typeface="+mn-cs"/>
            </a:rPr>
            <a:t> (9429 for 6 uker)</a:t>
          </a:r>
          <a:endParaRPr lang="nb-NO">
            <a:effectLst/>
          </a:endParaRPr>
        </a:p>
        <a:p>
          <a:r>
            <a:rPr lang="nb-NO" sz="1100" b="0" i="0">
              <a:solidFill>
                <a:schemeClr val="dk1"/>
              </a:solidFill>
              <a:effectLst/>
              <a:latin typeface="+mn-lt"/>
              <a:ea typeface="+mn-ea"/>
              <a:cs typeface="+mn-cs"/>
            </a:rPr>
            <a:t>Koordinatortillegg: kr 2000,- pr studentgruppe i 7 uker</a:t>
          </a:r>
          <a:r>
            <a:rPr lang="nb-NO" sz="1100">
              <a:solidFill>
                <a:schemeClr val="dk1"/>
              </a:solidFill>
              <a:effectLst/>
              <a:latin typeface="+mn-lt"/>
              <a:ea typeface="+mn-ea"/>
              <a:cs typeface="+mn-cs"/>
            </a:rPr>
            <a:t> (1</a:t>
          </a:r>
          <a:r>
            <a:rPr lang="nb-NO" sz="1100" baseline="0">
              <a:solidFill>
                <a:schemeClr val="dk1"/>
              </a:solidFill>
              <a:effectLst/>
              <a:latin typeface="+mn-lt"/>
              <a:ea typeface="+mn-ea"/>
              <a:cs typeface="+mn-cs"/>
            </a:rPr>
            <a:t> 714</a:t>
          </a:r>
          <a:r>
            <a:rPr lang="nb-NO" sz="1100">
              <a:solidFill>
                <a:schemeClr val="dk1"/>
              </a:solidFill>
              <a:effectLst/>
              <a:latin typeface="+mn-lt"/>
              <a:ea typeface="+mn-ea"/>
              <a:cs typeface="+mn-cs"/>
            </a:rPr>
            <a:t> for 6 uker)</a:t>
          </a:r>
          <a:endParaRPr lang="nb-NO">
            <a:effectLst/>
          </a:endParaRPr>
        </a:p>
        <a:p>
          <a:r>
            <a:rPr lang="nb-NO" sz="1100" b="0" i="0">
              <a:solidFill>
                <a:schemeClr val="dk1"/>
              </a:solidFill>
              <a:effectLst/>
              <a:latin typeface="+mn-lt"/>
              <a:ea typeface="+mn-ea"/>
              <a:cs typeface="+mn-cs"/>
            </a:rPr>
            <a:t>Rektortillegg</a:t>
          </a:r>
          <a:r>
            <a:rPr lang="nb-NO" sz="1100">
              <a:solidFill>
                <a:schemeClr val="dk1"/>
              </a:solidFill>
              <a:effectLst/>
              <a:latin typeface="+mn-lt"/>
              <a:ea typeface="+mn-ea"/>
              <a:cs typeface="+mn-cs"/>
            </a:rPr>
            <a:t> </a:t>
          </a:r>
          <a:r>
            <a:rPr lang="nb-NO" sz="1100" b="0" i="0">
              <a:solidFill>
                <a:schemeClr val="dk1"/>
              </a:solidFill>
              <a:effectLst/>
              <a:latin typeface="+mn-lt"/>
              <a:ea typeface="+mn-ea"/>
              <a:cs typeface="+mn-cs"/>
            </a:rPr>
            <a:t>-</a:t>
          </a:r>
          <a:r>
            <a:rPr lang="nb-NO" sz="1100" b="0" i="0" baseline="0">
              <a:solidFill>
                <a:schemeClr val="dk1"/>
              </a:solidFill>
              <a:effectLst/>
              <a:latin typeface="+mn-lt"/>
              <a:ea typeface="+mn-ea"/>
              <a:cs typeface="+mn-cs"/>
            </a:rPr>
            <a:t> k</a:t>
          </a:r>
          <a:r>
            <a:rPr lang="nb-NO" sz="1100" b="0" i="0">
              <a:solidFill>
                <a:schemeClr val="dk1"/>
              </a:solidFill>
              <a:effectLst/>
              <a:latin typeface="+mn-lt"/>
              <a:ea typeface="+mn-ea"/>
              <a:cs typeface="+mn-cs"/>
            </a:rPr>
            <a:t>ompensasjon for ekstraarbeid utgjør kr 12 000 pr år</a:t>
          </a:r>
          <a:r>
            <a:rPr lang="nb-NO" sz="1100">
              <a:solidFill>
                <a:schemeClr val="dk1"/>
              </a:solidFill>
              <a:effectLst/>
              <a:latin typeface="+mn-lt"/>
              <a:ea typeface="+mn-ea"/>
              <a:cs typeface="+mn-cs"/>
            </a:rPr>
            <a:t> </a:t>
          </a:r>
          <a:endParaRPr lang="nb-NO">
            <a:effectLst/>
          </a:endParaRPr>
        </a:p>
        <a:p>
          <a:br>
            <a:rPr lang="nb-NO" sz="1100" i="0" baseline="0">
              <a:solidFill>
                <a:schemeClr val="dk1"/>
              </a:solidFill>
              <a:effectLst/>
              <a:latin typeface="+mn-lt"/>
              <a:ea typeface="+mn-ea"/>
              <a:cs typeface="+mn-cs"/>
            </a:rPr>
          </a:br>
          <a:r>
            <a:rPr lang="nb-NO" sz="1100" i="0" baseline="0">
              <a:solidFill>
                <a:schemeClr val="dk1"/>
              </a:solidFill>
              <a:effectLst/>
              <a:latin typeface="+mn-lt"/>
              <a:ea typeface="+mn-ea"/>
              <a:cs typeface="+mn-cs"/>
            </a:rPr>
            <a:t>Refusjonsskjema fylles ut og returneres til USN v/ praksisrådgiver for kontroll. </a:t>
          </a:r>
          <a:r>
            <a:rPr lang="nb-NO" sz="1100" b="0" i="0">
              <a:solidFill>
                <a:schemeClr val="dk1"/>
              </a:solidFill>
              <a:effectLst/>
              <a:latin typeface="+mn-lt"/>
              <a:ea typeface="+mn-ea"/>
              <a:cs typeface="+mn-cs"/>
            </a:rPr>
            <a:t>Frist for kontroll av refusjonsskjema er 1.november</a:t>
          </a:r>
          <a:r>
            <a:rPr lang="nb-NO" sz="1100" b="1" i="1">
              <a:solidFill>
                <a:schemeClr val="dk1"/>
              </a:solidFill>
              <a:effectLst/>
              <a:latin typeface="+mn-lt"/>
              <a:ea typeface="+mn-ea"/>
              <a:cs typeface="+mn-cs"/>
            </a:rPr>
            <a:t>. </a:t>
          </a:r>
          <a:r>
            <a:rPr lang="nb-NO" sz="1100" i="0" baseline="0">
              <a:solidFill>
                <a:schemeClr val="dk1"/>
              </a:solidFill>
              <a:effectLst/>
              <a:latin typeface="+mn-lt"/>
              <a:ea typeface="+mn-ea"/>
              <a:cs typeface="+mn-cs"/>
            </a:rPr>
            <a:t>Deretter sendes det til skoleeier (kommunen) som grunnlag for fakturering til USN.  Ferdig utfylt refusjonsskjema skal fremgå som vedlegg til faktura. Frist for fakturering er 20. november i høstsemesteret og 20. april i vårsemesteret.</a:t>
          </a:r>
          <a:endParaRPr lang="nb-NO">
            <a:effectLst/>
          </a:endParaRPr>
        </a:p>
        <a:p>
          <a:endParaRPr lang="nb-NO" sz="1100" i="0" baseline="0">
            <a:solidFill>
              <a:schemeClr val="dk1"/>
            </a:solidFill>
            <a:effectLst/>
            <a:latin typeface="+mn-lt"/>
            <a:ea typeface="+mn-ea"/>
            <a:cs typeface="+mn-cs"/>
          </a:endParaRPr>
        </a:p>
        <a:p>
          <a:r>
            <a:rPr lang="nb-NO" sz="1100" i="0" baseline="0">
              <a:solidFill>
                <a:schemeClr val="dk1"/>
              </a:solidFill>
              <a:effectLst/>
              <a:latin typeface="+mn-lt"/>
              <a:ea typeface="+mn-ea"/>
              <a:cs typeface="+mn-cs"/>
            </a:rPr>
            <a:t>Kommunen har ansvar for videre utbetaling til den enkelte praksislærer.</a:t>
          </a:r>
          <a:endParaRPr lang="nb-NO">
            <a:effectLst/>
          </a:endParaRPr>
        </a:p>
        <a:p>
          <a:endParaRPr lang="nb-NO" sz="1100"/>
        </a:p>
      </xdr:txBody>
    </xdr:sp>
    <xdr:clientData/>
  </xdr:twoCellAnchor>
  <xdr:twoCellAnchor>
    <xdr:from>
      <xdr:col>4</xdr:col>
      <xdr:colOff>656235</xdr:colOff>
      <xdr:row>15</xdr:row>
      <xdr:rowOff>61233</xdr:rowOff>
    </xdr:from>
    <xdr:to>
      <xdr:col>6</xdr:col>
      <xdr:colOff>278946</xdr:colOff>
      <xdr:row>21</xdr:row>
      <xdr:rowOff>34018</xdr:rowOff>
    </xdr:to>
    <xdr:sp macro="" textlink="">
      <xdr:nvSpPr>
        <xdr:cNvPr id="3" name="TekstSylinder 2">
          <a:extLst>
            <a:ext uri="{FF2B5EF4-FFF2-40B4-BE49-F238E27FC236}">
              <a16:creationId xmlns:a16="http://schemas.microsoft.com/office/drawing/2014/main" id="{34C35D45-BC1D-4064-8B14-BF80D7EC182E}"/>
            </a:ext>
          </a:extLst>
        </xdr:cNvPr>
        <xdr:cNvSpPr txBox="1"/>
      </xdr:nvSpPr>
      <xdr:spPr>
        <a:xfrm>
          <a:off x="3955967" y="3429001"/>
          <a:ext cx="990229" cy="864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a:t>Hvis et team av praksislærere deler en studentgruppe skal prosentmessig fordeling føres i kolonne "F". </a:t>
          </a: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view="pageLayout" topLeftCell="A11" zoomScaleNormal="100" workbookViewId="0">
      <selection activeCell="J24" sqref="J24"/>
    </sheetView>
  </sheetViews>
  <sheetFormatPr baseColWidth="10" defaultColWidth="9.1796875" defaultRowHeight="12.5"/>
  <cols>
    <col min="9" max="9" width="13" customWidth="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DA71-A197-444F-BAA4-9BDDF6E3A5E4}">
  <sheetPr>
    <pageSetUpPr fitToPage="1"/>
  </sheetPr>
  <dimension ref="A1:R49"/>
  <sheetViews>
    <sheetView showGridLines="0" topLeftCell="A13" zoomScale="130" zoomScaleNormal="130" workbookViewId="0">
      <selection activeCell="F26" sqref="F26"/>
    </sheetView>
  </sheetViews>
  <sheetFormatPr baseColWidth="10" defaultColWidth="11.453125" defaultRowHeight="12.5"/>
  <cols>
    <col min="1" max="1" width="13" customWidth="1"/>
    <col min="2" max="2" width="13.54296875" customWidth="1"/>
    <col min="3" max="3" width="11.1796875" customWidth="1"/>
    <col min="4" max="4" width="11.81640625" customWidth="1"/>
    <col min="5" max="5" width="9.81640625" customWidth="1"/>
    <col min="6" max="6" width="10.54296875" customWidth="1"/>
    <col min="7" max="7" width="7.81640625" customWidth="1"/>
    <col min="8" max="9" width="7.81640625" hidden="1" customWidth="1"/>
    <col min="10" max="10" width="7.453125" customWidth="1"/>
    <col min="11" max="11" width="7.7265625" customWidth="1"/>
    <col min="12" max="12" width="6.26953125" customWidth="1"/>
    <col min="13" max="13" width="8.453125" customWidth="1"/>
    <col min="14" max="15" width="8.453125" hidden="1" customWidth="1"/>
    <col min="16" max="16" width="14.7265625" customWidth="1"/>
    <col min="17" max="18" width="11.453125" hidden="1" customWidth="1"/>
  </cols>
  <sheetData>
    <row r="1" spans="1:16" ht="22.4" customHeight="1">
      <c r="L1" s="5"/>
      <c r="M1" s="5"/>
      <c r="N1" s="5"/>
      <c r="O1" s="5"/>
    </row>
    <row r="2" spans="1:16" ht="19">
      <c r="A2" s="142"/>
      <c r="B2" s="142"/>
      <c r="C2" s="143"/>
      <c r="G2" s="15" t="s">
        <v>61</v>
      </c>
      <c r="H2" s="15"/>
      <c r="I2" s="15"/>
      <c r="J2" s="15"/>
      <c r="K2" s="15"/>
      <c r="L2" s="15"/>
      <c r="M2" s="15"/>
      <c r="N2" s="15"/>
      <c r="O2" s="15"/>
    </row>
    <row r="3" spans="1:16" ht="14">
      <c r="A3" s="144"/>
      <c r="B3" s="143"/>
      <c r="C3" s="143"/>
      <c r="D3" s="143"/>
      <c r="E3" s="143"/>
      <c r="F3" s="143"/>
      <c r="G3" s="143"/>
      <c r="H3" s="106"/>
      <c r="I3" s="106"/>
      <c r="J3" s="106"/>
      <c r="K3" s="106"/>
    </row>
    <row r="4" spans="1:16" ht="14">
      <c r="A4" s="107"/>
      <c r="B4" s="106"/>
      <c r="C4" s="106"/>
      <c r="D4" s="106"/>
    </row>
    <row r="5" spans="1:16" s="6" customFormat="1" ht="20">
      <c r="A5" s="129" t="s">
        <v>68</v>
      </c>
      <c r="B5" s="17"/>
      <c r="C5" s="17"/>
      <c r="D5" s="17"/>
      <c r="E5" s="18"/>
      <c r="F5" s="18"/>
      <c r="G5" s="18"/>
      <c r="H5" s="18"/>
      <c r="I5" s="18"/>
      <c r="J5" s="18"/>
      <c r="K5" s="18"/>
      <c r="L5" s="18"/>
      <c r="M5" s="19"/>
      <c r="N5" s="19"/>
      <c r="O5" s="19"/>
      <c r="P5" s="19"/>
    </row>
    <row r="6" spans="1:16" s="6" customFormat="1" ht="20">
      <c r="A6" s="7"/>
      <c r="B6" s="7"/>
      <c r="C6" s="7"/>
      <c r="D6" s="7"/>
      <c r="G6" s="7"/>
      <c r="H6" s="7"/>
      <c r="I6" s="7"/>
      <c r="J6" s="7"/>
      <c r="K6" s="7"/>
      <c r="L6" s="7"/>
      <c r="M6" s="7"/>
      <c r="N6" s="7"/>
      <c r="O6" s="7"/>
      <c r="P6" s="7"/>
    </row>
    <row r="7" spans="1:16" s="9" customFormat="1" ht="21.75" customHeight="1">
      <c r="A7" s="145" t="s">
        <v>10</v>
      </c>
      <c r="B7" s="145"/>
      <c r="C7" s="145"/>
      <c r="D7" s="145"/>
      <c r="E7" s="145"/>
      <c r="F7" s="145"/>
      <c r="G7" s="145"/>
      <c r="H7" s="145"/>
      <c r="I7" s="145"/>
      <c r="J7" s="145"/>
      <c r="K7" s="145"/>
      <c r="L7" s="145"/>
      <c r="M7" s="145"/>
      <c r="N7" s="145"/>
      <c r="O7" s="145"/>
      <c r="P7" s="145"/>
    </row>
    <row r="8" spans="1:16" ht="25.5" customHeight="1">
      <c r="A8" s="75" t="s">
        <v>18</v>
      </c>
      <c r="B8" s="146"/>
      <c r="C8" s="146"/>
      <c r="D8" s="146"/>
      <c r="E8" s="76" t="s">
        <v>0</v>
      </c>
      <c r="F8" s="76"/>
      <c r="G8" s="146"/>
      <c r="H8" s="146"/>
      <c r="I8" s="146"/>
      <c r="J8" s="146"/>
      <c r="K8" s="146"/>
      <c r="L8" s="146"/>
      <c r="M8" s="147"/>
      <c r="N8" s="108"/>
      <c r="O8" s="108"/>
      <c r="P8" s="77"/>
    </row>
    <row r="9" spans="1:16" ht="24" customHeight="1">
      <c r="A9" s="78" t="s">
        <v>33</v>
      </c>
      <c r="B9" s="79"/>
      <c r="C9" s="20" t="s">
        <v>1</v>
      </c>
      <c r="D9" s="80">
        <v>1</v>
      </c>
      <c r="E9" s="81" t="s">
        <v>11</v>
      </c>
      <c r="F9" s="81"/>
      <c r="G9" s="82">
        <v>4</v>
      </c>
      <c r="H9" s="118"/>
      <c r="I9" s="118"/>
      <c r="J9" s="83" t="s">
        <v>7</v>
      </c>
      <c r="K9" s="83"/>
      <c r="L9" s="20"/>
      <c r="M9" s="83"/>
      <c r="N9" s="83"/>
      <c r="O9" s="83"/>
      <c r="P9" s="84"/>
    </row>
    <row r="10" spans="1:16">
      <c r="A10" s="78"/>
      <c r="B10" s="20"/>
      <c r="C10" s="20" t="s">
        <v>1</v>
      </c>
      <c r="D10" s="80">
        <v>2</v>
      </c>
      <c r="E10" s="81" t="s">
        <v>11</v>
      </c>
      <c r="F10" s="81"/>
      <c r="G10" s="82">
        <v>6</v>
      </c>
      <c r="H10" s="118"/>
      <c r="I10" s="118"/>
      <c r="J10" s="83" t="s">
        <v>7</v>
      </c>
      <c r="K10" s="83"/>
      <c r="L10" s="20"/>
      <c r="M10" s="83"/>
      <c r="N10" s="83"/>
      <c r="O10" s="83"/>
      <c r="P10" s="84"/>
    </row>
    <row r="11" spans="1:16">
      <c r="A11" s="78"/>
      <c r="B11" s="20"/>
      <c r="C11" s="20" t="s">
        <v>1</v>
      </c>
      <c r="D11" s="80"/>
      <c r="E11" s="81" t="s">
        <v>11</v>
      </c>
      <c r="F11" s="81"/>
      <c r="G11" s="82"/>
      <c r="H11" s="118"/>
      <c r="I11" s="118"/>
      <c r="J11" s="83" t="s">
        <v>7</v>
      </c>
      <c r="K11" s="83"/>
      <c r="L11" s="20"/>
      <c r="M11" s="83"/>
      <c r="N11" s="83"/>
      <c r="O11" s="83"/>
      <c r="P11" s="84"/>
    </row>
    <row r="12" spans="1:16">
      <c r="A12" s="78"/>
      <c r="B12" s="20"/>
      <c r="C12" s="20" t="s">
        <v>1</v>
      </c>
      <c r="D12" s="80"/>
      <c r="E12" s="81" t="s">
        <v>11</v>
      </c>
      <c r="F12" s="81"/>
      <c r="G12" s="85"/>
      <c r="H12" s="118"/>
      <c r="I12" s="118"/>
      <c r="J12" s="83" t="s">
        <v>7</v>
      </c>
      <c r="K12" s="109" t="s">
        <v>13</v>
      </c>
      <c r="L12" s="20"/>
      <c r="M12" s="61">
        <f>((D9*G9)+(D10*G10)+(D11*G11)+(D12*G12))*1.19</f>
        <v>19.04</v>
      </c>
      <c r="N12" s="61"/>
      <c r="O12" s="61"/>
      <c r="P12" s="84"/>
    </row>
    <row r="13" spans="1:16" ht="18" customHeight="1">
      <c r="A13" s="78" t="s">
        <v>2</v>
      </c>
      <c r="B13" s="20"/>
      <c r="C13" s="79">
        <v>2</v>
      </c>
      <c r="D13" s="86"/>
      <c r="E13" s="87" t="s">
        <v>16</v>
      </c>
      <c r="F13" s="87"/>
      <c r="G13" s="88"/>
      <c r="H13" s="88"/>
      <c r="I13" s="88"/>
      <c r="J13" s="89">
        <v>0.14099999999999999</v>
      </c>
      <c r="K13" s="88"/>
      <c r="L13" s="87"/>
      <c r="M13" s="20"/>
      <c r="N13" s="20"/>
      <c r="O13" s="20"/>
      <c r="P13" s="90"/>
    </row>
    <row r="14" spans="1:16">
      <c r="A14" s="91"/>
      <c r="B14" s="92"/>
      <c r="C14" s="92"/>
      <c r="D14" s="92"/>
      <c r="E14" s="93"/>
      <c r="F14" s="93"/>
      <c r="G14" s="92"/>
      <c r="H14" s="92"/>
      <c r="I14" s="92"/>
      <c r="J14" s="92"/>
      <c r="K14" s="92"/>
      <c r="L14" s="92"/>
      <c r="M14" s="93"/>
      <c r="N14" s="93"/>
      <c r="O14" s="93"/>
      <c r="P14" s="94"/>
    </row>
    <row r="15" spans="1:16">
      <c r="A15" s="21"/>
      <c r="B15" s="22"/>
      <c r="C15" s="23"/>
      <c r="D15" s="24"/>
      <c r="E15" s="24"/>
      <c r="F15" s="24"/>
      <c r="G15" s="24"/>
      <c r="H15" s="24"/>
      <c r="I15" s="24"/>
      <c r="J15" s="24"/>
      <c r="K15" s="24"/>
      <c r="L15" s="24"/>
      <c r="M15" s="22"/>
      <c r="N15" s="22"/>
      <c r="O15" s="22"/>
      <c r="P15" s="24"/>
    </row>
    <row r="16" spans="1:16" ht="6.65" customHeight="1">
      <c r="A16" s="21"/>
      <c r="B16" s="26"/>
      <c r="C16" s="29"/>
      <c r="D16" s="26"/>
      <c r="E16" s="29"/>
      <c r="F16" s="29"/>
      <c r="G16" s="29"/>
      <c r="H16" s="29"/>
      <c r="I16" s="29"/>
      <c r="J16" s="29"/>
      <c r="K16" s="29"/>
      <c r="L16" s="29"/>
      <c r="M16" s="29"/>
      <c r="N16" s="29"/>
      <c r="O16" s="29"/>
      <c r="P16" s="30"/>
    </row>
    <row r="17" spans="1:18">
      <c r="A17" s="127" t="s">
        <v>35</v>
      </c>
      <c r="B17" s="21"/>
      <c r="C17" s="31"/>
      <c r="D17" s="27"/>
      <c r="E17" s="27"/>
      <c r="F17" s="27"/>
      <c r="G17" s="24"/>
      <c r="H17" s="24"/>
      <c r="I17" s="24"/>
      <c r="J17" s="24"/>
      <c r="K17" s="24"/>
      <c r="L17" s="24"/>
      <c r="M17" s="22"/>
      <c r="N17" s="22"/>
      <c r="O17" s="22"/>
      <c r="P17" s="28"/>
    </row>
    <row r="18" spans="1:18">
      <c r="A18" s="25"/>
      <c r="B18" s="21"/>
      <c r="C18" s="23"/>
      <c r="D18" s="27"/>
      <c r="E18" s="27"/>
      <c r="F18" s="27"/>
      <c r="G18" s="24"/>
      <c r="H18" s="24"/>
      <c r="I18" s="24"/>
      <c r="J18" s="24"/>
      <c r="K18" s="24"/>
      <c r="L18" s="24"/>
      <c r="M18" s="22"/>
      <c r="N18" s="22"/>
      <c r="O18" s="22"/>
      <c r="P18" s="28"/>
    </row>
    <row r="19" spans="1:18">
      <c r="A19" s="25"/>
      <c r="C19" s="23"/>
      <c r="D19" s="27"/>
      <c r="E19" s="27"/>
      <c r="F19" s="27"/>
      <c r="G19" s="24"/>
      <c r="H19" s="24"/>
      <c r="I19" s="24"/>
      <c r="J19" s="24"/>
      <c r="K19" s="24"/>
      <c r="L19" s="24"/>
      <c r="M19" s="22"/>
      <c r="N19" s="22"/>
      <c r="O19" s="22"/>
      <c r="P19" s="28"/>
    </row>
    <row r="20" spans="1:18">
      <c r="A20" s="25"/>
      <c r="C20" s="23"/>
      <c r="D20" s="27"/>
      <c r="E20" s="27"/>
      <c r="F20" s="27"/>
      <c r="G20" s="24"/>
      <c r="H20" s="24"/>
      <c r="I20" s="24"/>
      <c r="J20" s="24"/>
      <c r="K20" s="24"/>
      <c r="L20" s="24"/>
      <c r="M20" s="22"/>
      <c r="N20" s="22"/>
      <c r="O20" s="22"/>
      <c r="P20" s="28"/>
    </row>
    <row r="21" spans="1:18">
      <c r="A21" s="25"/>
      <c r="B21" s="21"/>
      <c r="C21" s="23"/>
      <c r="D21" s="27"/>
      <c r="E21" s="27"/>
      <c r="F21" s="27"/>
      <c r="G21" s="24"/>
      <c r="H21" s="24"/>
      <c r="I21" s="24"/>
      <c r="J21" s="24"/>
      <c r="K21" s="24"/>
      <c r="L21" s="24"/>
      <c r="M21" s="22"/>
      <c r="N21" s="22"/>
      <c r="O21" s="22"/>
      <c r="P21" s="28"/>
    </row>
    <row r="22" spans="1:18" ht="7.4" customHeight="1">
      <c r="A22" s="148"/>
      <c r="B22" s="149"/>
      <c r="C22" s="149"/>
      <c r="D22" s="149"/>
      <c r="E22" s="149"/>
      <c r="F22" s="105"/>
      <c r="G22" s="24"/>
      <c r="H22" s="24"/>
      <c r="I22" s="24"/>
      <c r="J22" s="24"/>
      <c r="K22" s="24"/>
      <c r="L22" s="24"/>
      <c r="M22" s="22"/>
      <c r="N22" s="22"/>
      <c r="O22" s="22"/>
      <c r="P22" s="28"/>
    </row>
    <row r="23" spans="1:18" ht="13">
      <c r="A23" s="39" t="s">
        <v>5</v>
      </c>
      <c r="B23" s="40" t="s">
        <v>4</v>
      </c>
      <c r="C23" s="58" t="s">
        <v>37</v>
      </c>
      <c r="D23" s="41" t="s">
        <v>43</v>
      </c>
      <c r="E23" s="135" t="s">
        <v>53</v>
      </c>
      <c r="F23" s="136"/>
      <c r="G23" s="96" t="s">
        <v>12</v>
      </c>
      <c r="H23" s="119" t="s">
        <v>12</v>
      </c>
      <c r="I23" s="119" t="s">
        <v>12</v>
      </c>
      <c r="J23" s="139" t="s">
        <v>46</v>
      </c>
      <c r="K23" s="140"/>
      <c r="L23" s="140"/>
      <c r="M23" s="141"/>
      <c r="N23" s="125" t="s">
        <v>60</v>
      </c>
      <c r="O23" s="126" t="s">
        <v>60</v>
      </c>
      <c r="P23" s="62" t="s">
        <v>36</v>
      </c>
      <c r="Q23" s="131" t="s">
        <v>36</v>
      </c>
      <c r="R23" s="131" t="s">
        <v>36</v>
      </c>
    </row>
    <row r="24" spans="1:18">
      <c r="A24" s="47"/>
      <c r="B24" s="60" t="s">
        <v>6</v>
      </c>
      <c r="C24" s="59" t="s">
        <v>38</v>
      </c>
      <c r="D24" s="44" t="s">
        <v>44</v>
      </c>
      <c r="E24" s="137"/>
      <c r="F24" s="138"/>
      <c r="G24" s="48"/>
      <c r="H24" s="120" t="s">
        <v>56</v>
      </c>
      <c r="I24" s="120" t="s">
        <v>58</v>
      </c>
      <c r="J24" s="64" t="s">
        <v>39</v>
      </c>
      <c r="K24" s="64" t="s">
        <v>37</v>
      </c>
      <c r="L24" s="65" t="s">
        <v>42</v>
      </c>
      <c r="M24" s="97" t="s">
        <v>8</v>
      </c>
      <c r="N24" s="97" t="s">
        <v>56</v>
      </c>
      <c r="O24" s="97" t="s">
        <v>58</v>
      </c>
      <c r="P24" s="63" t="s">
        <v>51</v>
      </c>
      <c r="Q24" s="130" t="s">
        <v>56</v>
      </c>
      <c r="R24" s="130" t="s">
        <v>58</v>
      </c>
    </row>
    <row r="25" spans="1:18">
      <c r="A25" s="42"/>
      <c r="B25" s="43"/>
      <c r="C25" s="72" t="s">
        <v>28</v>
      </c>
      <c r="D25" s="44" t="s">
        <v>28</v>
      </c>
      <c r="E25" s="55" t="s">
        <v>45</v>
      </c>
      <c r="F25" s="43" t="s">
        <v>54</v>
      </c>
      <c r="G25" s="45"/>
      <c r="H25" s="121" t="s">
        <v>57</v>
      </c>
      <c r="I25" s="122" t="s">
        <v>59</v>
      </c>
      <c r="J25" s="66" t="s">
        <v>40</v>
      </c>
      <c r="K25" s="66" t="s">
        <v>38</v>
      </c>
      <c r="L25" s="67" t="s">
        <v>41</v>
      </c>
      <c r="M25" s="98" t="s">
        <v>47</v>
      </c>
      <c r="N25" s="123" t="s">
        <v>57</v>
      </c>
      <c r="O25" s="124">
        <v>44902</v>
      </c>
      <c r="P25" s="104" t="s">
        <v>52</v>
      </c>
      <c r="Q25" s="132" t="s">
        <v>57</v>
      </c>
      <c r="R25" s="132" t="s">
        <v>59</v>
      </c>
    </row>
    <row r="26" spans="1:18">
      <c r="A26" s="128" t="s">
        <v>62</v>
      </c>
      <c r="B26" s="36">
        <v>610000</v>
      </c>
      <c r="C26" s="100">
        <v>0</v>
      </c>
      <c r="D26" s="71">
        <v>1</v>
      </c>
      <c r="E26" s="111">
        <v>4.76</v>
      </c>
      <c r="F26" s="115">
        <v>1</v>
      </c>
      <c r="G26" s="68">
        <f>((((B26/1687.5)*1500)*E26/100))*F26</f>
        <v>25809.777777777781</v>
      </c>
      <c r="H26" s="68">
        <f>G26*5/12</f>
        <v>10754.074074074075</v>
      </c>
      <c r="I26" s="68">
        <f>G26*7/12</f>
        <v>15055.703703703706</v>
      </c>
      <c r="J26" s="99">
        <f>(((11000/7)*E26)/1.19)*F26</f>
        <v>6285.7142857142853</v>
      </c>
      <c r="K26" s="99">
        <f>((2000*C26)*(E26/8.33))</f>
        <v>0</v>
      </c>
      <c r="L26" s="99">
        <f>((((6400*(IF(NOT(E26&gt;2.77),0,E26)/8.33))*D26)))*F26</f>
        <v>3657.1428571428569</v>
      </c>
      <c r="M26" s="57">
        <f t="shared" ref="M26:M37" si="0">SUM(J26:L26)</f>
        <v>9942.8571428571413</v>
      </c>
      <c r="N26" s="57">
        <f>M26*5/12</f>
        <v>4142.8571428571422</v>
      </c>
      <c r="O26" s="57">
        <f>M26*7/12</f>
        <v>5799.9999999999991</v>
      </c>
      <c r="P26" s="57">
        <f t="shared" ref="P26:P37" si="1">M26+G26</f>
        <v>35752.634920634926</v>
      </c>
      <c r="Q26" s="57">
        <f>P26*5/12</f>
        <v>14896.931216931218</v>
      </c>
      <c r="R26" s="57">
        <f>P26*7/12</f>
        <v>20855.703703703708</v>
      </c>
    </row>
    <row r="27" spans="1:18">
      <c r="A27" s="34"/>
      <c r="B27" s="37"/>
      <c r="C27" s="101"/>
      <c r="D27" s="70"/>
      <c r="E27" s="111"/>
      <c r="F27" s="116"/>
      <c r="G27" s="68">
        <f t="shared" ref="G27:G37" si="2">((((B27/1687.5)*1500)*E27/100))*F27</f>
        <v>0</v>
      </c>
      <c r="H27" s="68">
        <f t="shared" ref="H27:H37" si="3">G27*5/12</f>
        <v>0</v>
      </c>
      <c r="I27" s="68">
        <f t="shared" ref="I27:I37" si="4">G27*7/12</f>
        <v>0</v>
      </c>
      <c r="J27" s="99">
        <f t="shared" ref="J27:J37" si="5">(((11000/7)*E27)/1.19)*F27</f>
        <v>0</v>
      </c>
      <c r="K27" s="99">
        <f t="shared" ref="K27:K37" si="6">((2000*C27)*(E27/8.33))</f>
        <v>0</v>
      </c>
      <c r="L27" s="99">
        <f t="shared" ref="L27:L37" si="7">((((6400*(IF(NOT(E27&gt;2.77),0,E27)/8.33))*D27)))*F27</f>
        <v>0</v>
      </c>
      <c r="M27" s="57">
        <f t="shared" si="0"/>
        <v>0</v>
      </c>
      <c r="N27" s="57">
        <f t="shared" ref="N27:N37" si="8">M27*5/12</f>
        <v>0</v>
      </c>
      <c r="O27" s="57">
        <f t="shared" ref="O27:O37" si="9">M27*7/12</f>
        <v>0</v>
      </c>
      <c r="P27" s="57">
        <f t="shared" si="1"/>
        <v>0</v>
      </c>
      <c r="Q27" s="57">
        <f t="shared" ref="Q27:Q37" si="10">P27*5/12</f>
        <v>0</v>
      </c>
      <c r="R27" s="57">
        <f t="shared" ref="R27:R37" si="11">P27*7/12</f>
        <v>0</v>
      </c>
    </row>
    <row r="28" spans="1:18">
      <c r="A28" s="128" t="s">
        <v>63</v>
      </c>
      <c r="B28" s="37">
        <v>555000</v>
      </c>
      <c r="C28" s="103">
        <v>1</v>
      </c>
      <c r="D28" s="70">
        <v>1</v>
      </c>
      <c r="E28" s="111">
        <v>7.14</v>
      </c>
      <c r="F28" s="116">
        <v>0.5</v>
      </c>
      <c r="G28" s="68">
        <f t="shared" si="2"/>
        <v>17612</v>
      </c>
      <c r="H28" s="68">
        <f t="shared" si="3"/>
        <v>7338.333333333333</v>
      </c>
      <c r="I28" s="68">
        <f t="shared" si="4"/>
        <v>10273.666666666666</v>
      </c>
      <c r="J28" s="99">
        <f t="shared" si="5"/>
        <v>4714.2857142857138</v>
      </c>
      <c r="K28" s="99">
        <f t="shared" si="6"/>
        <v>1714.2857142857142</v>
      </c>
      <c r="L28" s="99">
        <f t="shared" si="7"/>
        <v>2742.8571428571427</v>
      </c>
      <c r="M28" s="57">
        <f t="shared" si="0"/>
        <v>9171.4285714285706</v>
      </c>
      <c r="N28" s="57">
        <f t="shared" si="8"/>
        <v>3821.4285714285711</v>
      </c>
      <c r="O28" s="57">
        <f t="shared" si="9"/>
        <v>5349.9999999999991</v>
      </c>
      <c r="P28" s="57">
        <f t="shared" si="1"/>
        <v>26783.428571428572</v>
      </c>
      <c r="Q28" s="57">
        <f t="shared" si="10"/>
        <v>11159.761904761906</v>
      </c>
      <c r="R28" s="57">
        <f t="shared" si="11"/>
        <v>15623.666666666666</v>
      </c>
    </row>
    <row r="29" spans="1:18">
      <c r="A29" s="128" t="s">
        <v>64</v>
      </c>
      <c r="B29" s="37">
        <v>570000</v>
      </c>
      <c r="C29" s="38">
        <v>0</v>
      </c>
      <c r="D29" s="70">
        <v>0</v>
      </c>
      <c r="E29" s="112">
        <v>7.14</v>
      </c>
      <c r="F29" s="116">
        <v>0.5</v>
      </c>
      <c r="G29" s="68">
        <f t="shared" si="2"/>
        <v>18088</v>
      </c>
      <c r="H29" s="68">
        <f t="shared" si="3"/>
        <v>7536.666666666667</v>
      </c>
      <c r="I29" s="68">
        <f t="shared" si="4"/>
        <v>10551.333333333334</v>
      </c>
      <c r="J29" s="99">
        <f t="shared" si="5"/>
        <v>4714.2857142857138</v>
      </c>
      <c r="K29" s="99">
        <f t="shared" si="6"/>
        <v>0</v>
      </c>
      <c r="L29" s="99">
        <f t="shared" si="7"/>
        <v>0</v>
      </c>
      <c r="M29" s="57">
        <f t="shared" si="0"/>
        <v>4714.2857142857138</v>
      </c>
      <c r="N29" s="57">
        <f t="shared" si="8"/>
        <v>1964.285714285714</v>
      </c>
      <c r="O29" s="57">
        <f t="shared" si="9"/>
        <v>2750</v>
      </c>
      <c r="P29" s="57">
        <f t="shared" si="1"/>
        <v>22802.285714285714</v>
      </c>
      <c r="Q29" s="57">
        <f t="shared" si="10"/>
        <v>9500.9523809523798</v>
      </c>
      <c r="R29" s="57">
        <f t="shared" si="11"/>
        <v>13301.333333333334</v>
      </c>
    </row>
    <row r="30" spans="1:18">
      <c r="A30" s="34"/>
      <c r="B30" s="35"/>
      <c r="C30" s="101"/>
      <c r="D30" s="70"/>
      <c r="E30" s="113"/>
      <c r="F30" s="116"/>
      <c r="G30" s="68">
        <f t="shared" si="2"/>
        <v>0</v>
      </c>
      <c r="H30" s="68">
        <f t="shared" si="3"/>
        <v>0</v>
      </c>
      <c r="I30" s="68">
        <f t="shared" si="4"/>
        <v>0</v>
      </c>
      <c r="J30" s="99">
        <f t="shared" si="5"/>
        <v>0</v>
      </c>
      <c r="K30" s="99">
        <f t="shared" si="6"/>
        <v>0</v>
      </c>
      <c r="L30" s="99">
        <f t="shared" si="7"/>
        <v>0</v>
      </c>
      <c r="M30" s="57">
        <f t="shared" si="0"/>
        <v>0</v>
      </c>
      <c r="N30" s="57">
        <f t="shared" si="8"/>
        <v>0</v>
      </c>
      <c r="O30" s="57">
        <f t="shared" si="9"/>
        <v>0</v>
      </c>
      <c r="P30" s="57">
        <f t="shared" si="1"/>
        <v>0</v>
      </c>
      <c r="Q30" s="57">
        <f t="shared" si="10"/>
        <v>0</v>
      </c>
      <c r="R30" s="57">
        <f t="shared" si="11"/>
        <v>0</v>
      </c>
    </row>
    <row r="31" spans="1:18">
      <c r="A31" s="128" t="s">
        <v>65</v>
      </c>
      <c r="B31" s="35">
        <v>600000</v>
      </c>
      <c r="C31" s="100">
        <v>1</v>
      </c>
      <c r="D31" s="70">
        <v>0</v>
      </c>
      <c r="E31" s="113">
        <v>7.14</v>
      </c>
      <c r="F31" s="116">
        <v>0.33</v>
      </c>
      <c r="G31" s="68">
        <f t="shared" si="2"/>
        <v>12566.400000000001</v>
      </c>
      <c r="H31" s="68">
        <f t="shared" si="3"/>
        <v>5236.0000000000009</v>
      </c>
      <c r="I31" s="68">
        <f t="shared" si="4"/>
        <v>7330.4000000000015</v>
      </c>
      <c r="J31" s="99">
        <f t="shared" si="5"/>
        <v>3111.4285714285711</v>
      </c>
      <c r="K31" s="99">
        <f t="shared" si="6"/>
        <v>1714.2857142857142</v>
      </c>
      <c r="L31" s="99">
        <f t="shared" si="7"/>
        <v>0</v>
      </c>
      <c r="M31" s="57">
        <f t="shared" si="0"/>
        <v>4825.7142857142853</v>
      </c>
      <c r="N31" s="57">
        <f t="shared" si="8"/>
        <v>2010.7142857142856</v>
      </c>
      <c r="O31" s="57">
        <f t="shared" si="9"/>
        <v>2815</v>
      </c>
      <c r="P31" s="57">
        <f t="shared" si="1"/>
        <v>17392.114285714288</v>
      </c>
      <c r="Q31" s="57">
        <f t="shared" si="10"/>
        <v>7246.7142857142862</v>
      </c>
      <c r="R31" s="57">
        <f t="shared" si="11"/>
        <v>10145.400000000001</v>
      </c>
    </row>
    <row r="32" spans="1:18">
      <c r="A32" s="128" t="s">
        <v>66</v>
      </c>
      <c r="B32" s="35">
        <v>490000</v>
      </c>
      <c r="C32" s="100">
        <v>0</v>
      </c>
      <c r="D32" s="70">
        <v>0</v>
      </c>
      <c r="E32" s="113">
        <v>7.14</v>
      </c>
      <c r="F32" s="116">
        <v>0.33</v>
      </c>
      <c r="G32" s="68">
        <f t="shared" si="2"/>
        <v>10262.56</v>
      </c>
      <c r="H32" s="68">
        <f t="shared" si="3"/>
        <v>4276.0666666666666</v>
      </c>
      <c r="I32" s="68">
        <f t="shared" si="4"/>
        <v>5986.4933333333329</v>
      </c>
      <c r="J32" s="99">
        <f t="shared" si="5"/>
        <v>3111.4285714285711</v>
      </c>
      <c r="K32" s="99">
        <f t="shared" si="6"/>
        <v>0</v>
      </c>
      <c r="L32" s="99">
        <f t="shared" si="7"/>
        <v>0</v>
      </c>
      <c r="M32" s="57">
        <f t="shared" si="0"/>
        <v>3111.4285714285711</v>
      </c>
      <c r="N32" s="57">
        <f t="shared" si="8"/>
        <v>1296.4285714285713</v>
      </c>
      <c r="O32" s="57">
        <f t="shared" si="9"/>
        <v>1814.9999999999998</v>
      </c>
      <c r="P32" s="57">
        <f t="shared" si="1"/>
        <v>13373.98857142857</v>
      </c>
      <c r="Q32" s="57">
        <f t="shared" si="10"/>
        <v>5572.4952380952382</v>
      </c>
      <c r="R32" s="57">
        <f t="shared" si="11"/>
        <v>7801.493333333332</v>
      </c>
    </row>
    <row r="33" spans="1:18">
      <c r="A33" s="128" t="s">
        <v>67</v>
      </c>
      <c r="B33" s="35">
        <v>540000</v>
      </c>
      <c r="C33" s="100">
        <v>0</v>
      </c>
      <c r="D33" s="70">
        <v>1</v>
      </c>
      <c r="E33" s="113">
        <v>7.14</v>
      </c>
      <c r="F33" s="116">
        <v>0.34</v>
      </c>
      <c r="G33" s="68">
        <f t="shared" si="2"/>
        <v>11652.480000000001</v>
      </c>
      <c r="H33" s="68">
        <f t="shared" si="3"/>
        <v>4855.2000000000007</v>
      </c>
      <c r="I33" s="68">
        <f t="shared" si="4"/>
        <v>6797.2800000000016</v>
      </c>
      <c r="J33" s="99">
        <f t="shared" si="5"/>
        <v>3205.7142857142858</v>
      </c>
      <c r="K33" s="99">
        <f t="shared" si="6"/>
        <v>0</v>
      </c>
      <c r="L33" s="99">
        <f t="shared" si="7"/>
        <v>1865.1428571428571</v>
      </c>
      <c r="M33" s="57">
        <f t="shared" si="0"/>
        <v>5070.8571428571431</v>
      </c>
      <c r="N33" s="57">
        <f t="shared" si="8"/>
        <v>2112.8571428571431</v>
      </c>
      <c r="O33" s="57">
        <f t="shared" si="9"/>
        <v>2958</v>
      </c>
      <c r="P33" s="57">
        <f t="shared" si="1"/>
        <v>16723.337142857144</v>
      </c>
      <c r="Q33" s="57">
        <f t="shared" si="10"/>
        <v>6968.0571428571429</v>
      </c>
      <c r="R33" s="57">
        <f t="shared" si="11"/>
        <v>9755.2800000000007</v>
      </c>
    </row>
    <row r="34" spans="1:18">
      <c r="A34" s="34"/>
      <c r="B34" s="35"/>
      <c r="C34" s="100"/>
      <c r="D34" s="70"/>
      <c r="E34" s="113"/>
      <c r="F34" s="116"/>
      <c r="G34" s="68">
        <f t="shared" si="2"/>
        <v>0</v>
      </c>
      <c r="H34" s="68">
        <f t="shared" si="3"/>
        <v>0</v>
      </c>
      <c r="I34" s="68">
        <f t="shared" si="4"/>
        <v>0</v>
      </c>
      <c r="J34" s="99">
        <f t="shared" si="5"/>
        <v>0</v>
      </c>
      <c r="K34" s="99">
        <f t="shared" si="6"/>
        <v>0</v>
      </c>
      <c r="L34" s="99">
        <f t="shared" si="7"/>
        <v>0</v>
      </c>
      <c r="M34" s="57">
        <f t="shared" si="0"/>
        <v>0</v>
      </c>
      <c r="N34" s="57">
        <f t="shared" si="8"/>
        <v>0</v>
      </c>
      <c r="O34" s="57">
        <f t="shared" si="9"/>
        <v>0</v>
      </c>
      <c r="P34" s="57">
        <f t="shared" si="1"/>
        <v>0</v>
      </c>
      <c r="Q34" s="57">
        <f t="shared" si="10"/>
        <v>0</v>
      </c>
      <c r="R34" s="57">
        <f t="shared" si="11"/>
        <v>0</v>
      </c>
    </row>
    <row r="35" spans="1:18">
      <c r="A35" s="34"/>
      <c r="B35" s="35"/>
      <c r="C35" s="101"/>
      <c r="D35" s="70"/>
      <c r="E35" s="113"/>
      <c r="F35" s="116"/>
      <c r="G35" s="68">
        <f t="shared" si="2"/>
        <v>0</v>
      </c>
      <c r="H35" s="68">
        <f t="shared" si="3"/>
        <v>0</v>
      </c>
      <c r="I35" s="68">
        <f t="shared" si="4"/>
        <v>0</v>
      </c>
      <c r="J35" s="99">
        <f t="shared" si="5"/>
        <v>0</v>
      </c>
      <c r="K35" s="99">
        <f t="shared" si="6"/>
        <v>0</v>
      </c>
      <c r="L35" s="99">
        <f t="shared" si="7"/>
        <v>0</v>
      </c>
      <c r="M35" s="57">
        <f t="shared" si="0"/>
        <v>0</v>
      </c>
      <c r="N35" s="57">
        <f t="shared" si="8"/>
        <v>0</v>
      </c>
      <c r="O35" s="57">
        <f t="shared" si="9"/>
        <v>0</v>
      </c>
      <c r="P35" s="57">
        <f t="shared" si="1"/>
        <v>0</v>
      </c>
      <c r="Q35" s="57">
        <f t="shared" si="10"/>
        <v>0</v>
      </c>
      <c r="R35" s="57">
        <f t="shared" si="11"/>
        <v>0</v>
      </c>
    </row>
    <row r="36" spans="1:18">
      <c r="A36" s="34"/>
      <c r="B36" s="35"/>
      <c r="C36" s="100"/>
      <c r="D36" s="70"/>
      <c r="E36" s="113"/>
      <c r="F36" s="116"/>
      <c r="G36" s="68">
        <f t="shared" si="2"/>
        <v>0</v>
      </c>
      <c r="H36" s="68">
        <f t="shared" si="3"/>
        <v>0</v>
      </c>
      <c r="I36" s="68">
        <f t="shared" si="4"/>
        <v>0</v>
      </c>
      <c r="J36" s="99">
        <f t="shared" si="5"/>
        <v>0</v>
      </c>
      <c r="K36" s="99">
        <f t="shared" si="6"/>
        <v>0</v>
      </c>
      <c r="L36" s="99">
        <f t="shared" si="7"/>
        <v>0</v>
      </c>
      <c r="M36" s="57">
        <f t="shared" si="0"/>
        <v>0</v>
      </c>
      <c r="N36" s="57">
        <f t="shared" si="8"/>
        <v>0</v>
      </c>
      <c r="O36" s="57">
        <f t="shared" si="9"/>
        <v>0</v>
      </c>
      <c r="P36" s="57">
        <f t="shared" si="1"/>
        <v>0</v>
      </c>
      <c r="Q36" s="57">
        <f t="shared" si="10"/>
        <v>0</v>
      </c>
      <c r="R36" s="57">
        <f t="shared" si="11"/>
        <v>0</v>
      </c>
    </row>
    <row r="37" spans="1:18">
      <c r="A37" s="34"/>
      <c r="B37" s="35"/>
      <c r="C37" s="102"/>
      <c r="D37" s="70"/>
      <c r="E37" s="113"/>
      <c r="F37" s="116"/>
      <c r="G37" s="68">
        <f t="shared" si="2"/>
        <v>0</v>
      </c>
      <c r="H37" s="68">
        <f t="shared" si="3"/>
        <v>0</v>
      </c>
      <c r="I37" s="68">
        <f t="shared" si="4"/>
        <v>0</v>
      </c>
      <c r="J37" s="99">
        <f t="shared" si="5"/>
        <v>0</v>
      </c>
      <c r="K37" s="99">
        <f t="shared" si="6"/>
        <v>0</v>
      </c>
      <c r="L37" s="99">
        <f t="shared" si="7"/>
        <v>0</v>
      </c>
      <c r="M37" s="57">
        <f t="shared" si="0"/>
        <v>0</v>
      </c>
      <c r="N37" s="57">
        <f t="shared" si="8"/>
        <v>0</v>
      </c>
      <c r="O37" s="57">
        <f t="shared" si="9"/>
        <v>0</v>
      </c>
      <c r="P37" s="57">
        <f t="shared" si="1"/>
        <v>0</v>
      </c>
      <c r="Q37" s="57">
        <f t="shared" si="10"/>
        <v>0</v>
      </c>
      <c r="R37" s="57">
        <f t="shared" si="11"/>
        <v>0</v>
      </c>
    </row>
    <row r="38" spans="1:18" ht="15.75" hidden="1" customHeight="1">
      <c r="A38" s="12" t="s">
        <v>34</v>
      </c>
      <c r="B38" s="74"/>
      <c r="C38" s="73">
        <f>SUM(C26:C37)</f>
        <v>2</v>
      </c>
      <c r="D38" s="13"/>
      <c r="E38" s="114"/>
      <c r="F38" s="117"/>
      <c r="G38" s="68">
        <f>SUM(G26:G37)</f>
        <v>95991.217777777769</v>
      </c>
      <c r="H38" s="68"/>
      <c r="I38" s="68"/>
      <c r="J38" s="99">
        <f t="shared" ref="J38" si="12">((11000/7)*E38)/1.19</f>
        <v>0</v>
      </c>
      <c r="K38" s="99">
        <f>2000*C38</f>
        <v>4000</v>
      </c>
      <c r="L38" s="99">
        <f>(((6400*(IF(NOT(E38&gt;2.77),0,E38)/8.33))*D38))</f>
        <v>0</v>
      </c>
      <c r="M38" s="14"/>
      <c r="N38" s="46"/>
      <c r="O38" s="46"/>
      <c r="P38" s="2"/>
    </row>
    <row r="39" spans="1:18" ht="16.5" customHeight="1">
      <c r="A39" s="1"/>
      <c r="B39" s="8" t="s">
        <v>55</v>
      </c>
      <c r="C39" s="8"/>
      <c r="D39" s="8"/>
      <c r="E39" s="4">
        <f>(E26*F26)+(E27*F27)+(E28*F28)+(E29*F29)+(E30*F30)+(E31*F31)+(E32*F32)+(E33*F33)+(E34*F34)+(E35*F35)+(E36*F36)+(E37*F37)</f>
        <v>19.04</v>
      </c>
      <c r="F39" s="4"/>
      <c r="G39" s="3"/>
      <c r="H39" s="3"/>
      <c r="I39" s="3"/>
      <c r="J39" s="3"/>
      <c r="K39" s="3"/>
      <c r="M39" s="3"/>
      <c r="N39" s="3"/>
      <c r="O39" s="3"/>
      <c r="P39" s="46">
        <f>SUM(P26:P38)</f>
        <v>132827.7892063492</v>
      </c>
      <c r="Q39" s="46">
        <f t="shared" ref="Q39:R39" si="13">SUM(Q26:Q38)</f>
        <v>55344.912169312178</v>
      </c>
      <c r="R39" s="46">
        <f t="shared" si="13"/>
        <v>77482.877037037048</v>
      </c>
    </row>
    <row r="40" spans="1:18" ht="14.25" customHeight="1">
      <c r="A40" s="1"/>
      <c r="B40" s="1" t="s">
        <v>9</v>
      </c>
      <c r="C40" s="1"/>
      <c r="D40" s="1"/>
      <c r="E40" s="1"/>
      <c r="F40" s="1"/>
      <c r="G40" s="46"/>
      <c r="H40" s="46"/>
      <c r="I40" s="46"/>
      <c r="J40" s="46"/>
      <c r="K40" s="46"/>
      <c r="L40" s="46"/>
      <c r="M40" s="1"/>
      <c r="N40" s="1"/>
      <c r="O40" s="1"/>
      <c r="P40" s="46">
        <f>G38*0.12</f>
        <v>11518.946133333331</v>
      </c>
      <c r="Q40" s="46"/>
    </row>
    <row r="41" spans="1:18" ht="13.5" customHeight="1">
      <c r="A41" s="25" t="s">
        <v>32</v>
      </c>
      <c r="B41" s="23" t="s">
        <v>3</v>
      </c>
      <c r="D41" s="27"/>
      <c r="E41" s="24"/>
      <c r="F41" s="24"/>
      <c r="G41" s="21"/>
      <c r="H41" s="21"/>
      <c r="I41" s="21"/>
      <c r="J41" s="21"/>
      <c r="K41" s="21"/>
      <c r="L41" s="24"/>
      <c r="M41" s="22"/>
      <c r="N41" s="22"/>
      <c r="O41" s="22"/>
      <c r="P41" s="69">
        <f>IF(D9&gt;0,12000,0)</f>
        <v>12000</v>
      </c>
      <c r="Q41" s="46"/>
    </row>
    <row r="42" spans="1:18" ht="19.5" customHeight="1">
      <c r="A42" s="1"/>
      <c r="B42" s="1" t="s">
        <v>31</v>
      </c>
      <c r="C42" s="1"/>
      <c r="D42" s="1"/>
      <c r="E42" s="1"/>
      <c r="G42" s="49"/>
      <c r="H42" s="49"/>
      <c r="I42" s="49"/>
      <c r="J42" s="49"/>
      <c r="K42" s="49"/>
      <c r="L42" s="49"/>
      <c r="M42" s="49"/>
      <c r="N42" s="49"/>
      <c r="O42" s="49"/>
      <c r="P42" s="46">
        <f>SUM(P39:P41)</f>
        <v>156346.73533968255</v>
      </c>
      <c r="Q42" s="46"/>
    </row>
    <row r="43" spans="1:18" ht="17.25" customHeight="1">
      <c r="A43" s="1"/>
      <c r="B43" s="50">
        <f>J13</f>
        <v>0.14099999999999999</v>
      </c>
      <c r="C43" s="1" t="s">
        <v>17</v>
      </c>
      <c r="D43" s="1"/>
      <c r="E43" s="1"/>
      <c r="F43" s="1"/>
      <c r="G43" s="49"/>
      <c r="H43" s="49"/>
      <c r="I43" s="49"/>
      <c r="J43" s="49"/>
      <c r="K43" s="49"/>
      <c r="L43" s="49"/>
      <c r="M43" s="49"/>
      <c r="N43" s="49"/>
      <c r="O43" s="49"/>
      <c r="P43" s="32">
        <f>P42*B43</f>
        <v>22044.889682895238</v>
      </c>
      <c r="Q43" s="46"/>
    </row>
    <row r="44" spans="1:18" ht="27" customHeight="1" thickBot="1">
      <c r="B44" s="51" t="s">
        <v>30</v>
      </c>
      <c r="C44" s="51"/>
      <c r="D44" s="51"/>
      <c r="E44" s="51"/>
      <c r="F44" s="51"/>
      <c r="G44" s="52"/>
      <c r="H44" s="52"/>
      <c r="I44" s="52"/>
      <c r="J44" s="52"/>
      <c r="K44" s="52"/>
      <c r="L44" s="52"/>
      <c r="M44" s="52"/>
      <c r="N44" s="52"/>
      <c r="O44" s="52"/>
      <c r="P44" s="56">
        <f>SUM(P42:P43)</f>
        <v>178391.62502257779</v>
      </c>
      <c r="Q44" s="46"/>
    </row>
    <row r="45" spans="1:18" ht="16.5" customHeight="1" thickTop="1">
      <c r="B45" s="51" t="s">
        <v>14</v>
      </c>
      <c r="C45" s="51"/>
      <c r="D45" s="53">
        <f>$P$44*5/12</f>
        <v>74329.84375940742</v>
      </c>
      <c r="E45" s="1"/>
      <c r="G45" s="1"/>
      <c r="H45" s="1"/>
      <c r="I45" s="1"/>
      <c r="J45" s="1"/>
      <c r="K45" s="1"/>
      <c r="L45" s="1"/>
      <c r="M45" s="1"/>
      <c r="N45" s="1"/>
      <c r="O45" s="1"/>
      <c r="P45" s="1"/>
    </row>
    <row r="46" spans="1:18" ht="14.25" customHeight="1">
      <c r="B46" s="51" t="s">
        <v>15</v>
      </c>
      <c r="C46" s="51"/>
      <c r="D46" s="54">
        <f>$P$44*7/12</f>
        <v>104061.78126317037</v>
      </c>
      <c r="E46" s="1"/>
      <c r="F46" s="1"/>
      <c r="G46" s="1"/>
      <c r="H46" s="1"/>
      <c r="I46" s="1"/>
      <c r="J46" s="1"/>
      <c r="K46" s="1"/>
      <c r="L46" s="1"/>
      <c r="M46" s="1"/>
      <c r="N46" s="1"/>
      <c r="O46" s="1"/>
      <c r="P46" s="1"/>
    </row>
    <row r="47" spans="1:18" ht="19.5" customHeight="1">
      <c r="B47" s="51"/>
      <c r="C47" s="1"/>
      <c r="D47" s="52">
        <f>SUM(D45:D46)</f>
        <v>178391.62502257779</v>
      </c>
      <c r="E47" s="1"/>
      <c r="F47" s="1"/>
      <c r="G47" s="1"/>
      <c r="H47" s="1"/>
      <c r="I47" s="1"/>
      <c r="J47" s="1"/>
      <c r="K47" s="1"/>
      <c r="L47" s="1"/>
      <c r="M47" s="1"/>
      <c r="N47" s="1"/>
      <c r="O47" s="1"/>
      <c r="P47" s="1"/>
    </row>
    <row r="48" spans="1:18" ht="14.25" customHeight="1"/>
    <row r="49" spans="1:1">
      <c r="A49" s="110" t="str">
        <f>IF(NOT(C13=C38),"Sjekk antall teamkoordinatorer","")</f>
        <v/>
      </c>
    </row>
  </sheetData>
  <sheetProtection sheet="1" objects="1" scenarios="1" selectLockedCells="1" selectUnlockedCells="1"/>
  <mergeCells count="8">
    <mergeCell ref="E23:F24"/>
    <mergeCell ref="J23:M23"/>
    <mergeCell ref="A2:C2"/>
    <mergeCell ref="A3:G3"/>
    <mergeCell ref="A7:P7"/>
    <mergeCell ref="B8:D8"/>
    <mergeCell ref="G8:M8"/>
    <mergeCell ref="A22:E22"/>
  </mergeCells>
  <pageMargins left="0.25" right="0.25" top="0.75" bottom="0.75" header="0.3" footer="0.3"/>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9"/>
  <sheetViews>
    <sheetView showGridLines="0" tabSelected="1" zoomScale="80" zoomScaleNormal="80" zoomScaleSheetLayoutView="100" zoomScalePageLayoutView="150" workbookViewId="0">
      <selection activeCell="Z31" sqref="Z31"/>
    </sheetView>
  </sheetViews>
  <sheetFormatPr baseColWidth="10" defaultColWidth="11.453125" defaultRowHeight="12.5"/>
  <cols>
    <col min="1" max="1" width="13" customWidth="1"/>
    <col min="2" max="2" width="13.54296875" customWidth="1"/>
    <col min="3" max="3" width="11.1796875" customWidth="1"/>
    <col min="4" max="4" width="11.81640625" customWidth="1"/>
    <col min="5" max="5" width="9.81640625" customWidth="1"/>
    <col min="6" max="6" width="10.54296875" customWidth="1"/>
    <col min="7" max="9" width="7.81640625" customWidth="1"/>
    <col min="10" max="10" width="7.453125" customWidth="1"/>
    <col min="11" max="11" width="7.7265625" customWidth="1"/>
    <col min="12" max="12" width="6.26953125" customWidth="1"/>
    <col min="13" max="15" width="8.453125" customWidth="1"/>
    <col min="16" max="16" width="14.7265625" customWidth="1"/>
    <col min="17" max="18" width="11.453125" hidden="1" customWidth="1"/>
  </cols>
  <sheetData>
    <row r="1" spans="1:16" ht="22.4" customHeight="1">
      <c r="L1" s="5"/>
      <c r="M1" s="5"/>
      <c r="N1" s="5"/>
      <c r="O1" s="5"/>
    </row>
    <row r="2" spans="1:16" ht="19">
      <c r="A2" s="142"/>
      <c r="B2" s="142"/>
      <c r="C2" s="143"/>
      <c r="G2" s="15" t="s">
        <v>61</v>
      </c>
      <c r="H2" s="15"/>
      <c r="I2" s="15"/>
      <c r="J2" s="15"/>
      <c r="K2" s="15"/>
      <c r="L2" s="15"/>
      <c r="M2" s="15"/>
      <c r="N2" s="15"/>
      <c r="O2" s="15"/>
    </row>
    <row r="3" spans="1:16" ht="14">
      <c r="A3" s="144"/>
      <c r="B3" s="143"/>
      <c r="C3" s="143"/>
      <c r="D3" s="143"/>
      <c r="E3" s="143"/>
      <c r="F3" s="143"/>
      <c r="G3" s="143"/>
      <c r="H3" s="106"/>
      <c r="I3" s="106"/>
      <c r="J3" s="33"/>
      <c r="K3" s="33"/>
    </row>
    <row r="4" spans="1:16" ht="14">
      <c r="A4" s="11"/>
      <c r="B4" s="10"/>
      <c r="C4" s="10"/>
      <c r="D4" s="10"/>
    </row>
    <row r="5" spans="1:16" s="6" customFormat="1" ht="20">
      <c r="A5" s="16" t="s">
        <v>29</v>
      </c>
      <c r="B5" s="17"/>
      <c r="C5" s="17"/>
      <c r="D5" s="17"/>
      <c r="E5" s="18"/>
      <c r="F5" s="18"/>
      <c r="G5" s="18"/>
      <c r="H5" s="18"/>
      <c r="I5" s="18"/>
      <c r="J5" s="18"/>
      <c r="K5" s="18"/>
      <c r="L5" s="18"/>
      <c r="M5" s="19"/>
      <c r="N5" s="19"/>
      <c r="O5" s="19"/>
      <c r="P5" s="19"/>
    </row>
    <row r="6" spans="1:16" s="6" customFormat="1" ht="20">
      <c r="A6" s="7"/>
      <c r="B6" s="7"/>
      <c r="C6" s="7"/>
      <c r="D6" s="7"/>
      <c r="G6" s="7"/>
      <c r="H6" s="7"/>
      <c r="I6" s="7"/>
      <c r="J6" s="7"/>
      <c r="K6" s="7"/>
      <c r="L6" s="7"/>
      <c r="M6" s="7"/>
      <c r="N6" s="7"/>
      <c r="O6" s="7"/>
      <c r="P6" s="7"/>
    </row>
    <row r="7" spans="1:16" s="9" customFormat="1" ht="21.75" customHeight="1">
      <c r="A7" s="145" t="s">
        <v>10</v>
      </c>
      <c r="B7" s="145"/>
      <c r="C7" s="145"/>
      <c r="D7" s="145"/>
      <c r="E7" s="145"/>
      <c r="F7" s="145"/>
      <c r="G7" s="145"/>
      <c r="H7" s="145"/>
      <c r="I7" s="145"/>
      <c r="J7" s="145"/>
      <c r="K7" s="145"/>
      <c r="L7" s="145"/>
      <c r="M7" s="145"/>
      <c r="N7" s="145"/>
      <c r="O7" s="145"/>
      <c r="P7" s="145"/>
    </row>
    <row r="8" spans="1:16" ht="25.5" customHeight="1">
      <c r="A8" s="75" t="s">
        <v>18</v>
      </c>
      <c r="B8" s="146"/>
      <c r="C8" s="146"/>
      <c r="D8" s="146"/>
      <c r="E8" s="76" t="s">
        <v>0</v>
      </c>
      <c r="F8" s="76"/>
      <c r="G8" s="146"/>
      <c r="H8" s="146"/>
      <c r="I8" s="146"/>
      <c r="J8" s="146"/>
      <c r="K8" s="146"/>
      <c r="L8" s="146"/>
      <c r="M8" s="147"/>
      <c r="N8" s="108"/>
      <c r="O8" s="108"/>
      <c r="P8" s="77"/>
    </row>
    <row r="9" spans="1:16" ht="24" customHeight="1">
      <c r="A9" s="78" t="s">
        <v>33</v>
      </c>
      <c r="B9" s="79"/>
      <c r="C9" s="20" t="s">
        <v>1</v>
      </c>
      <c r="D9" s="80"/>
      <c r="E9" s="81" t="s">
        <v>11</v>
      </c>
      <c r="F9" s="81"/>
      <c r="G9" s="82"/>
      <c r="H9" s="118"/>
      <c r="I9" s="118"/>
      <c r="J9" s="83" t="s">
        <v>7</v>
      </c>
      <c r="K9" s="83"/>
      <c r="L9" s="20"/>
      <c r="M9" s="83"/>
      <c r="N9" s="83"/>
      <c r="O9" s="83"/>
      <c r="P9" s="84"/>
    </row>
    <row r="10" spans="1:16">
      <c r="A10" s="78"/>
      <c r="B10" s="20"/>
      <c r="C10" s="20" t="s">
        <v>1</v>
      </c>
      <c r="D10" s="80"/>
      <c r="E10" s="81" t="s">
        <v>11</v>
      </c>
      <c r="F10" s="81"/>
      <c r="G10" s="82"/>
      <c r="H10" s="118"/>
      <c r="I10" s="118"/>
      <c r="J10" s="83" t="s">
        <v>7</v>
      </c>
      <c r="K10" s="83"/>
      <c r="L10" s="20"/>
      <c r="M10" s="83"/>
      <c r="N10" s="83"/>
      <c r="O10" s="83"/>
      <c r="P10" s="84"/>
    </row>
    <row r="11" spans="1:16">
      <c r="A11" s="78"/>
      <c r="B11" s="20"/>
      <c r="C11" s="20" t="s">
        <v>1</v>
      </c>
      <c r="D11" s="80"/>
      <c r="E11" s="81" t="s">
        <v>11</v>
      </c>
      <c r="F11" s="81"/>
      <c r="G11" s="82"/>
      <c r="H11" s="118"/>
      <c r="I11" s="118"/>
      <c r="J11" s="83" t="s">
        <v>7</v>
      </c>
      <c r="K11" s="83"/>
      <c r="L11" s="20"/>
      <c r="M11" s="83"/>
      <c r="N11" s="83"/>
      <c r="O11" s="83"/>
      <c r="P11" s="84"/>
    </row>
    <row r="12" spans="1:16">
      <c r="A12" s="78"/>
      <c r="B12" s="20"/>
      <c r="C12" s="20" t="s">
        <v>1</v>
      </c>
      <c r="D12" s="80"/>
      <c r="E12" s="81" t="s">
        <v>11</v>
      </c>
      <c r="F12" s="81"/>
      <c r="G12" s="85"/>
      <c r="H12" s="118"/>
      <c r="I12" s="118"/>
      <c r="J12" s="83" t="s">
        <v>7</v>
      </c>
      <c r="K12" s="109" t="s">
        <v>13</v>
      </c>
      <c r="L12" s="20"/>
      <c r="M12" s="61">
        <f>((D9*G9)+(D10*G10)+(D11*G11)+(D12*G12))*1.19</f>
        <v>0</v>
      </c>
      <c r="N12" s="61"/>
      <c r="O12" s="61"/>
      <c r="P12" s="84"/>
    </row>
    <row r="13" spans="1:16" ht="18" customHeight="1">
      <c r="A13" s="78" t="s">
        <v>2</v>
      </c>
      <c r="B13" s="20"/>
      <c r="C13" s="79"/>
      <c r="D13" s="86"/>
      <c r="E13" s="87" t="s">
        <v>16</v>
      </c>
      <c r="F13" s="87"/>
      <c r="G13" s="88"/>
      <c r="H13" s="88"/>
      <c r="I13" s="88"/>
      <c r="J13" s="89">
        <v>0.14099999999999999</v>
      </c>
      <c r="K13" s="88"/>
      <c r="L13" s="87"/>
      <c r="M13" s="20"/>
      <c r="N13" s="20"/>
      <c r="O13" s="20"/>
      <c r="P13" s="90"/>
    </row>
    <row r="14" spans="1:16">
      <c r="A14" s="91"/>
      <c r="B14" s="92"/>
      <c r="C14" s="92"/>
      <c r="D14" s="92"/>
      <c r="E14" s="93"/>
      <c r="F14" s="93"/>
      <c r="G14" s="92"/>
      <c r="H14" s="92"/>
      <c r="I14" s="92"/>
      <c r="J14" s="92"/>
      <c r="K14" s="92"/>
      <c r="L14" s="92"/>
      <c r="M14" s="93"/>
      <c r="N14" s="93"/>
      <c r="O14" s="93"/>
      <c r="P14" s="94"/>
    </row>
    <row r="15" spans="1:16">
      <c r="A15" s="21"/>
      <c r="B15" s="22"/>
      <c r="C15" s="23"/>
      <c r="D15" s="24"/>
      <c r="E15" s="24"/>
      <c r="F15" s="24"/>
      <c r="G15" s="24"/>
      <c r="H15" s="24"/>
      <c r="I15" s="24"/>
      <c r="J15" s="24"/>
      <c r="K15" s="24"/>
      <c r="L15" s="24"/>
      <c r="M15" s="22"/>
      <c r="N15" s="22"/>
      <c r="O15" s="22"/>
      <c r="P15" s="24"/>
    </row>
    <row r="16" spans="1:16" ht="6.65" customHeight="1">
      <c r="A16" s="21"/>
      <c r="B16" s="26"/>
      <c r="C16" s="29"/>
      <c r="D16" s="26"/>
      <c r="E16" s="29"/>
      <c r="F16" s="29"/>
      <c r="G16" s="29"/>
      <c r="H16" s="29"/>
      <c r="I16" s="29"/>
      <c r="J16" s="29"/>
      <c r="K16" s="29"/>
      <c r="L16" s="29"/>
      <c r="M16" s="29"/>
      <c r="N16" s="29"/>
      <c r="O16" s="29"/>
      <c r="P16" s="30"/>
    </row>
    <row r="17" spans="1:18">
      <c r="A17" s="127" t="s">
        <v>35</v>
      </c>
      <c r="B17" s="21"/>
      <c r="C17" s="31"/>
      <c r="D17" s="27"/>
      <c r="E17" s="27"/>
      <c r="F17" s="27"/>
      <c r="G17" s="24"/>
      <c r="H17" s="24"/>
      <c r="I17" s="24"/>
      <c r="J17" s="24"/>
      <c r="K17" s="24"/>
      <c r="L17" s="24"/>
      <c r="M17" s="22"/>
      <c r="N17" s="22"/>
      <c r="O17" s="22"/>
      <c r="P17" s="28"/>
    </row>
    <row r="18" spans="1:18">
      <c r="A18" s="25"/>
      <c r="B18" s="21"/>
      <c r="C18" s="23"/>
      <c r="D18" s="27"/>
      <c r="E18" s="27"/>
      <c r="F18" s="27"/>
      <c r="G18" s="24"/>
      <c r="H18" s="24"/>
      <c r="I18" s="24"/>
      <c r="J18" s="24"/>
      <c r="K18" s="24"/>
      <c r="L18" s="24"/>
      <c r="M18" s="22"/>
      <c r="N18" s="22"/>
      <c r="O18" s="22"/>
      <c r="P18" s="28"/>
    </row>
    <row r="19" spans="1:18">
      <c r="A19" s="25"/>
      <c r="C19" s="23"/>
      <c r="D19" s="27"/>
      <c r="E19" s="27"/>
      <c r="F19" s="27"/>
      <c r="G19" s="24"/>
      <c r="H19" s="24"/>
      <c r="I19" s="24"/>
      <c r="J19" s="24"/>
      <c r="K19" s="24"/>
      <c r="L19" s="24"/>
      <c r="M19" s="22"/>
      <c r="N19" s="22"/>
      <c r="O19" s="22"/>
      <c r="P19" s="28"/>
    </row>
    <row r="20" spans="1:18">
      <c r="A20" s="25"/>
      <c r="C20" s="23"/>
      <c r="D20" s="27"/>
      <c r="E20" s="27"/>
      <c r="F20" s="27"/>
      <c r="G20" s="24"/>
      <c r="H20" s="24"/>
      <c r="I20" s="24"/>
      <c r="J20" s="24"/>
      <c r="K20" s="24"/>
      <c r="L20" s="24"/>
      <c r="M20" s="22"/>
      <c r="N20" s="22"/>
      <c r="O20" s="22"/>
      <c r="P20" s="28"/>
    </row>
    <row r="21" spans="1:18">
      <c r="A21" s="25"/>
      <c r="B21" s="21"/>
      <c r="C21" s="23"/>
      <c r="D21" s="27"/>
      <c r="E21" s="27"/>
      <c r="F21" s="27"/>
      <c r="G21" s="24"/>
      <c r="H21" s="24"/>
      <c r="I21" s="24"/>
      <c r="J21" s="24"/>
      <c r="K21" s="24"/>
      <c r="L21" s="24"/>
      <c r="M21" s="22"/>
      <c r="N21" s="22"/>
      <c r="O21" s="22"/>
      <c r="P21" s="28"/>
    </row>
    <row r="22" spans="1:18" ht="7.4" customHeight="1">
      <c r="A22" s="148"/>
      <c r="B22" s="149"/>
      <c r="C22" s="149"/>
      <c r="D22" s="149"/>
      <c r="E22" s="149"/>
      <c r="F22" s="95"/>
      <c r="G22" s="24"/>
      <c r="H22" s="24"/>
      <c r="I22" s="24"/>
      <c r="J22" s="24"/>
      <c r="K22" s="24"/>
      <c r="L22" s="24"/>
      <c r="M22" s="22"/>
      <c r="N22" s="22"/>
      <c r="O22" s="22"/>
      <c r="P22" s="28"/>
    </row>
    <row r="23" spans="1:18" ht="13">
      <c r="A23" s="39" t="s">
        <v>5</v>
      </c>
      <c r="B23" s="40" t="s">
        <v>4</v>
      </c>
      <c r="C23" s="58" t="s">
        <v>37</v>
      </c>
      <c r="D23" s="41" t="s">
        <v>43</v>
      </c>
      <c r="E23" s="135" t="s">
        <v>53</v>
      </c>
      <c r="F23" s="136"/>
      <c r="G23" s="96" t="s">
        <v>12</v>
      </c>
      <c r="H23" s="119" t="s">
        <v>12</v>
      </c>
      <c r="I23" s="119" t="s">
        <v>12</v>
      </c>
      <c r="J23" s="139" t="s">
        <v>46</v>
      </c>
      <c r="K23" s="140"/>
      <c r="L23" s="140"/>
      <c r="M23" s="141"/>
      <c r="N23" s="125" t="s">
        <v>60</v>
      </c>
      <c r="O23" s="126" t="s">
        <v>60</v>
      </c>
      <c r="P23" s="62" t="s">
        <v>36</v>
      </c>
      <c r="Q23" s="131" t="s">
        <v>36</v>
      </c>
      <c r="R23" s="131" t="s">
        <v>36</v>
      </c>
    </row>
    <row r="24" spans="1:18">
      <c r="A24" s="47"/>
      <c r="B24" s="60" t="s">
        <v>6</v>
      </c>
      <c r="C24" s="59" t="s">
        <v>38</v>
      </c>
      <c r="D24" s="44" t="s">
        <v>44</v>
      </c>
      <c r="E24" s="137"/>
      <c r="F24" s="138"/>
      <c r="G24" s="48"/>
      <c r="H24" s="120" t="s">
        <v>56</v>
      </c>
      <c r="I24" s="120" t="s">
        <v>58</v>
      </c>
      <c r="J24" s="64" t="s">
        <v>39</v>
      </c>
      <c r="K24" s="64" t="s">
        <v>37</v>
      </c>
      <c r="L24" s="65" t="s">
        <v>42</v>
      </c>
      <c r="M24" s="97" t="s">
        <v>8</v>
      </c>
      <c r="N24" s="97" t="s">
        <v>56</v>
      </c>
      <c r="O24" s="97" t="s">
        <v>58</v>
      </c>
      <c r="P24" s="63" t="s">
        <v>51</v>
      </c>
      <c r="Q24" s="130" t="s">
        <v>56</v>
      </c>
      <c r="R24" s="130" t="s">
        <v>58</v>
      </c>
    </row>
    <row r="25" spans="1:18">
      <c r="A25" s="42"/>
      <c r="B25" s="43"/>
      <c r="C25" s="72" t="s">
        <v>28</v>
      </c>
      <c r="D25" s="44" t="s">
        <v>28</v>
      </c>
      <c r="E25" s="55" t="s">
        <v>45</v>
      </c>
      <c r="F25" s="43" t="s">
        <v>54</v>
      </c>
      <c r="G25" s="45"/>
      <c r="H25" s="121" t="s">
        <v>57</v>
      </c>
      <c r="I25" s="122" t="s">
        <v>59</v>
      </c>
      <c r="J25" s="66" t="s">
        <v>40</v>
      </c>
      <c r="K25" s="66" t="s">
        <v>38</v>
      </c>
      <c r="L25" s="67" t="s">
        <v>41</v>
      </c>
      <c r="M25" s="98" t="s">
        <v>47</v>
      </c>
      <c r="N25" s="123" t="s">
        <v>57</v>
      </c>
      <c r="O25" s="124">
        <v>44902</v>
      </c>
      <c r="P25" s="104" t="s">
        <v>52</v>
      </c>
      <c r="Q25" s="132" t="s">
        <v>57</v>
      </c>
      <c r="R25" s="132" t="s">
        <v>59</v>
      </c>
    </row>
    <row r="26" spans="1:18">
      <c r="A26" s="34" t="s">
        <v>19</v>
      </c>
      <c r="B26" s="133"/>
      <c r="C26" s="100"/>
      <c r="D26" s="71"/>
      <c r="E26" s="111"/>
      <c r="F26" s="115"/>
      <c r="G26" s="68">
        <f>((((B26/1687.5)*1500)*E26/100))*F26</f>
        <v>0</v>
      </c>
      <c r="H26" s="68">
        <f>G26*5/12</f>
        <v>0</v>
      </c>
      <c r="I26" s="68">
        <f>G26*7/12</f>
        <v>0</v>
      </c>
      <c r="J26" s="99">
        <f>(((11000/7)*E26)/1.19)*F26</f>
        <v>0</v>
      </c>
      <c r="K26" s="99">
        <f>((2000*C26)*(E26/8.33))</f>
        <v>0</v>
      </c>
      <c r="L26" s="99">
        <f>((((6400*(IF(NOT(E26&gt;2.77),0,E26)/8.33))*D26)))*F26</f>
        <v>0</v>
      </c>
      <c r="M26" s="57">
        <f t="shared" ref="M26:M37" si="0">SUM(J26:L26)</f>
        <v>0</v>
      </c>
      <c r="N26" s="57">
        <f>M26*5/12</f>
        <v>0</v>
      </c>
      <c r="O26" s="57">
        <f>M26*7/12</f>
        <v>0</v>
      </c>
      <c r="P26" s="57">
        <f t="shared" ref="P26:P37" si="1">M26+G26</f>
        <v>0</v>
      </c>
      <c r="Q26" s="57">
        <f>P26*5/12</f>
        <v>0</v>
      </c>
      <c r="R26" s="57">
        <f>P26*7/12</f>
        <v>0</v>
      </c>
    </row>
    <row r="27" spans="1:18">
      <c r="A27" s="34" t="s">
        <v>20</v>
      </c>
      <c r="B27" s="35"/>
      <c r="C27" s="101"/>
      <c r="D27" s="70"/>
      <c r="E27" s="111"/>
      <c r="F27" s="116"/>
      <c r="G27" s="68">
        <f t="shared" ref="G27:G37" si="2">((((B27/1687.5)*1500)*E27/100))*F27</f>
        <v>0</v>
      </c>
      <c r="H27" s="68">
        <f t="shared" ref="H27:H37" si="3">G27*5/12</f>
        <v>0</v>
      </c>
      <c r="I27" s="68">
        <f t="shared" ref="I27:I37" si="4">G27*7/12</f>
        <v>0</v>
      </c>
      <c r="J27" s="99">
        <f t="shared" ref="J27:J37" si="5">(((11000/7)*E27)/1.19)*F27</f>
        <v>0</v>
      </c>
      <c r="K27" s="99">
        <f t="shared" ref="K27:K37" si="6">((2000*C27)*(E27/8.33))</f>
        <v>0</v>
      </c>
      <c r="L27" s="99">
        <f t="shared" ref="L27:L37" si="7">((((6400*(IF(NOT(E27&gt;2.77),0,E27)/8.33))*D27)))*F27</f>
        <v>0</v>
      </c>
      <c r="M27" s="57">
        <f t="shared" si="0"/>
        <v>0</v>
      </c>
      <c r="N27" s="57">
        <f t="shared" ref="N27:N37" si="8">M27*5/12</f>
        <v>0</v>
      </c>
      <c r="O27" s="57">
        <f t="shared" ref="O27:O37" si="9">M27*7/12</f>
        <v>0</v>
      </c>
      <c r="P27" s="57">
        <f t="shared" si="1"/>
        <v>0</v>
      </c>
      <c r="Q27" s="57">
        <f t="shared" ref="Q27:Q37" si="10">P27*5/12</f>
        <v>0</v>
      </c>
      <c r="R27" s="57">
        <f t="shared" ref="R27:R37" si="11">P27*7/12</f>
        <v>0</v>
      </c>
    </row>
    <row r="28" spans="1:18">
      <c r="A28" s="34" t="s">
        <v>21</v>
      </c>
      <c r="B28" s="35"/>
      <c r="C28" s="103"/>
      <c r="D28" s="70"/>
      <c r="E28" s="111"/>
      <c r="F28" s="116"/>
      <c r="G28" s="68">
        <f t="shared" si="2"/>
        <v>0</v>
      </c>
      <c r="H28" s="68">
        <f t="shared" si="3"/>
        <v>0</v>
      </c>
      <c r="I28" s="68">
        <f t="shared" si="4"/>
        <v>0</v>
      </c>
      <c r="J28" s="99">
        <f t="shared" si="5"/>
        <v>0</v>
      </c>
      <c r="K28" s="99">
        <f t="shared" si="6"/>
        <v>0</v>
      </c>
      <c r="L28" s="99">
        <f t="shared" si="7"/>
        <v>0</v>
      </c>
      <c r="M28" s="57">
        <f t="shared" si="0"/>
        <v>0</v>
      </c>
      <c r="N28" s="57">
        <f t="shared" si="8"/>
        <v>0</v>
      </c>
      <c r="O28" s="57">
        <f t="shared" si="9"/>
        <v>0</v>
      </c>
      <c r="P28" s="57">
        <f t="shared" si="1"/>
        <v>0</v>
      </c>
      <c r="Q28" s="57">
        <f t="shared" si="10"/>
        <v>0</v>
      </c>
      <c r="R28" s="57">
        <f t="shared" si="11"/>
        <v>0</v>
      </c>
    </row>
    <row r="29" spans="1:18">
      <c r="A29" s="34" t="s">
        <v>22</v>
      </c>
      <c r="B29" s="35"/>
      <c r="C29" s="134"/>
      <c r="D29" s="70"/>
      <c r="E29" s="111"/>
      <c r="F29" s="116"/>
      <c r="G29" s="68">
        <f t="shared" si="2"/>
        <v>0</v>
      </c>
      <c r="H29" s="68">
        <f t="shared" si="3"/>
        <v>0</v>
      </c>
      <c r="I29" s="68">
        <f t="shared" si="4"/>
        <v>0</v>
      </c>
      <c r="J29" s="99">
        <f t="shared" si="5"/>
        <v>0</v>
      </c>
      <c r="K29" s="99">
        <f t="shared" si="6"/>
        <v>0</v>
      </c>
      <c r="L29" s="99">
        <f t="shared" si="7"/>
        <v>0</v>
      </c>
      <c r="M29" s="57">
        <f t="shared" si="0"/>
        <v>0</v>
      </c>
      <c r="N29" s="57">
        <f t="shared" si="8"/>
        <v>0</v>
      </c>
      <c r="O29" s="57">
        <f t="shared" si="9"/>
        <v>0</v>
      </c>
      <c r="P29" s="57">
        <f t="shared" si="1"/>
        <v>0</v>
      </c>
      <c r="Q29" s="57">
        <f t="shared" si="10"/>
        <v>0</v>
      </c>
      <c r="R29" s="57">
        <f t="shared" si="11"/>
        <v>0</v>
      </c>
    </row>
    <row r="30" spans="1:18">
      <c r="A30" s="34" t="s">
        <v>23</v>
      </c>
      <c r="B30" s="35"/>
      <c r="C30" s="101"/>
      <c r="D30" s="70"/>
      <c r="E30" s="113"/>
      <c r="F30" s="116"/>
      <c r="G30" s="68">
        <f t="shared" si="2"/>
        <v>0</v>
      </c>
      <c r="H30" s="68">
        <f t="shared" si="3"/>
        <v>0</v>
      </c>
      <c r="I30" s="68">
        <f t="shared" si="4"/>
        <v>0</v>
      </c>
      <c r="J30" s="99">
        <f t="shared" si="5"/>
        <v>0</v>
      </c>
      <c r="K30" s="99">
        <f t="shared" si="6"/>
        <v>0</v>
      </c>
      <c r="L30" s="99">
        <f t="shared" si="7"/>
        <v>0</v>
      </c>
      <c r="M30" s="57">
        <f t="shared" si="0"/>
        <v>0</v>
      </c>
      <c r="N30" s="57">
        <f t="shared" si="8"/>
        <v>0</v>
      </c>
      <c r="O30" s="57">
        <f t="shared" si="9"/>
        <v>0</v>
      </c>
      <c r="P30" s="57">
        <f t="shared" si="1"/>
        <v>0</v>
      </c>
      <c r="Q30" s="57">
        <f t="shared" si="10"/>
        <v>0</v>
      </c>
      <c r="R30" s="57">
        <f t="shared" si="11"/>
        <v>0</v>
      </c>
    </row>
    <row r="31" spans="1:18">
      <c r="A31" s="34" t="s">
        <v>24</v>
      </c>
      <c r="B31" s="35"/>
      <c r="C31" s="100"/>
      <c r="D31" s="70"/>
      <c r="E31" s="113"/>
      <c r="F31" s="116"/>
      <c r="G31" s="68">
        <f t="shared" si="2"/>
        <v>0</v>
      </c>
      <c r="H31" s="68">
        <f t="shared" si="3"/>
        <v>0</v>
      </c>
      <c r="I31" s="68">
        <f t="shared" si="4"/>
        <v>0</v>
      </c>
      <c r="J31" s="99">
        <f t="shared" si="5"/>
        <v>0</v>
      </c>
      <c r="K31" s="99">
        <f t="shared" si="6"/>
        <v>0</v>
      </c>
      <c r="L31" s="99">
        <f t="shared" si="7"/>
        <v>0</v>
      </c>
      <c r="M31" s="57">
        <f t="shared" si="0"/>
        <v>0</v>
      </c>
      <c r="N31" s="57">
        <f t="shared" si="8"/>
        <v>0</v>
      </c>
      <c r="O31" s="57">
        <f t="shared" si="9"/>
        <v>0</v>
      </c>
      <c r="P31" s="57">
        <f t="shared" si="1"/>
        <v>0</v>
      </c>
      <c r="Q31" s="57">
        <f t="shared" si="10"/>
        <v>0</v>
      </c>
      <c r="R31" s="57">
        <f t="shared" si="11"/>
        <v>0</v>
      </c>
    </row>
    <row r="32" spans="1:18">
      <c r="A32" s="34" t="s">
        <v>25</v>
      </c>
      <c r="B32" s="35"/>
      <c r="C32" s="100"/>
      <c r="D32" s="70"/>
      <c r="E32" s="113"/>
      <c r="F32" s="116"/>
      <c r="G32" s="68">
        <f t="shared" si="2"/>
        <v>0</v>
      </c>
      <c r="H32" s="68">
        <f t="shared" si="3"/>
        <v>0</v>
      </c>
      <c r="I32" s="68">
        <f t="shared" si="4"/>
        <v>0</v>
      </c>
      <c r="J32" s="99">
        <f t="shared" si="5"/>
        <v>0</v>
      </c>
      <c r="K32" s="99">
        <f t="shared" si="6"/>
        <v>0</v>
      </c>
      <c r="L32" s="99">
        <f t="shared" si="7"/>
        <v>0</v>
      </c>
      <c r="M32" s="57">
        <f t="shared" si="0"/>
        <v>0</v>
      </c>
      <c r="N32" s="57">
        <f t="shared" si="8"/>
        <v>0</v>
      </c>
      <c r="O32" s="57">
        <f t="shared" si="9"/>
        <v>0</v>
      </c>
      <c r="P32" s="57">
        <f t="shared" si="1"/>
        <v>0</v>
      </c>
      <c r="Q32" s="57">
        <f t="shared" si="10"/>
        <v>0</v>
      </c>
      <c r="R32" s="57">
        <f t="shared" si="11"/>
        <v>0</v>
      </c>
    </row>
    <row r="33" spans="1:18">
      <c r="A33" s="34" t="s">
        <v>26</v>
      </c>
      <c r="B33" s="35"/>
      <c r="C33" s="100"/>
      <c r="D33" s="70"/>
      <c r="E33" s="113"/>
      <c r="F33" s="116"/>
      <c r="G33" s="68">
        <f t="shared" si="2"/>
        <v>0</v>
      </c>
      <c r="H33" s="68">
        <f t="shared" si="3"/>
        <v>0</v>
      </c>
      <c r="I33" s="68">
        <f t="shared" si="4"/>
        <v>0</v>
      </c>
      <c r="J33" s="99">
        <f t="shared" si="5"/>
        <v>0</v>
      </c>
      <c r="K33" s="99">
        <f t="shared" si="6"/>
        <v>0</v>
      </c>
      <c r="L33" s="99">
        <f t="shared" si="7"/>
        <v>0</v>
      </c>
      <c r="M33" s="57">
        <f t="shared" si="0"/>
        <v>0</v>
      </c>
      <c r="N33" s="57">
        <f t="shared" si="8"/>
        <v>0</v>
      </c>
      <c r="O33" s="57">
        <f t="shared" si="9"/>
        <v>0</v>
      </c>
      <c r="P33" s="57">
        <f t="shared" si="1"/>
        <v>0</v>
      </c>
      <c r="Q33" s="57">
        <f t="shared" si="10"/>
        <v>0</v>
      </c>
      <c r="R33" s="57">
        <f t="shared" si="11"/>
        <v>0</v>
      </c>
    </row>
    <row r="34" spans="1:18">
      <c r="A34" s="34" t="s">
        <v>27</v>
      </c>
      <c r="B34" s="35"/>
      <c r="C34" s="100"/>
      <c r="D34" s="70"/>
      <c r="E34" s="113"/>
      <c r="F34" s="116"/>
      <c r="G34" s="68">
        <f t="shared" si="2"/>
        <v>0</v>
      </c>
      <c r="H34" s="68">
        <f t="shared" si="3"/>
        <v>0</v>
      </c>
      <c r="I34" s="68">
        <f t="shared" si="4"/>
        <v>0</v>
      </c>
      <c r="J34" s="99">
        <f t="shared" si="5"/>
        <v>0</v>
      </c>
      <c r="K34" s="99">
        <f t="shared" si="6"/>
        <v>0</v>
      </c>
      <c r="L34" s="99">
        <f t="shared" si="7"/>
        <v>0</v>
      </c>
      <c r="M34" s="57">
        <f t="shared" si="0"/>
        <v>0</v>
      </c>
      <c r="N34" s="57">
        <f t="shared" si="8"/>
        <v>0</v>
      </c>
      <c r="O34" s="57">
        <f t="shared" si="9"/>
        <v>0</v>
      </c>
      <c r="P34" s="57">
        <f t="shared" si="1"/>
        <v>0</v>
      </c>
      <c r="Q34" s="57">
        <f t="shared" si="10"/>
        <v>0</v>
      </c>
      <c r="R34" s="57">
        <f t="shared" si="11"/>
        <v>0</v>
      </c>
    </row>
    <row r="35" spans="1:18">
      <c r="A35" s="34" t="s">
        <v>48</v>
      </c>
      <c r="B35" s="35"/>
      <c r="C35" s="101"/>
      <c r="D35" s="70"/>
      <c r="E35" s="113"/>
      <c r="F35" s="116"/>
      <c r="G35" s="68">
        <f t="shared" si="2"/>
        <v>0</v>
      </c>
      <c r="H35" s="68">
        <f t="shared" si="3"/>
        <v>0</v>
      </c>
      <c r="I35" s="68">
        <f t="shared" si="4"/>
        <v>0</v>
      </c>
      <c r="J35" s="99">
        <f t="shared" si="5"/>
        <v>0</v>
      </c>
      <c r="K35" s="99">
        <f t="shared" si="6"/>
        <v>0</v>
      </c>
      <c r="L35" s="99">
        <f t="shared" si="7"/>
        <v>0</v>
      </c>
      <c r="M35" s="57">
        <f t="shared" si="0"/>
        <v>0</v>
      </c>
      <c r="N35" s="57">
        <f t="shared" si="8"/>
        <v>0</v>
      </c>
      <c r="O35" s="57">
        <f t="shared" si="9"/>
        <v>0</v>
      </c>
      <c r="P35" s="57">
        <f t="shared" si="1"/>
        <v>0</v>
      </c>
      <c r="Q35" s="57">
        <f t="shared" si="10"/>
        <v>0</v>
      </c>
      <c r="R35" s="57">
        <f t="shared" si="11"/>
        <v>0</v>
      </c>
    </row>
    <row r="36" spans="1:18">
      <c r="A36" s="34" t="s">
        <v>49</v>
      </c>
      <c r="B36" s="35"/>
      <c r="C36" s="100"/>
      <c r="D36" s="70"/>
      <c r="E36" s="113"/>
      <c r="F36" s="116"/>
      <c r="G36" s="68">
        <f t="shared" si="2"/>
        <v>0</v>
      </c>
      <c r="H36" s="68">
        <f t="shared" si="3"/>
        <v>0</v>
      </c>
      <c r="I36" s="68">
        <f t="shared" si="4"/>
        <v>0</v>
      </c>
      <c r="J36" s="99">
        <f t="shared" si="5"/>
        <v>0</v>
      </c>
      <c r="K36" s="99">
        <f t="shared" si="6"/>
        <v>0</v>
      </c>
      <c r="L36" s="99">
        <f t="shared" si="7"/>
        <v>0</v>
      </c>
      <c r="M36" s="57">
        <f t="shared" si="0"/>
        <v>0</v>
      </c>
      <c r="N36" s="57">
        <f t="shared" si="8"/>
        <v>0</v>
      </c>
      <c r="O36" s="57">
        <f t="shared" si="9"/>
        <v>0</v>
      </c>
      <c r="P36" s="57">
        <f t="shared" si="1"/>
        <v>0</v>
      </c>
      <c r="Q36" s="57">
        <f t="shared" si="10"/>
        <v>0</v>
      </c>
      <c r="R36" s="57">
        <f t="shared" si="11"/>
        <v>0</v>
      </c>
    </row>
    <row r="37" spans="1:18">
      <c r="A37" s="34" t="s">
        <v>50</v>
      </c>
      <c r="B37" s="35"/>
      <c r="C37" s="102"/>
      <c r="D37" s="70"/>
      <c r="E37" s="113"/>
      <c r="F37" s="116"/>
      <c r="G37" s="68">
        <f t="shared" si="2"/>
        <v>0</v>
      </c>
      <c r="H37" s="68">
        <f t="shared" si="3"/>
        <v>0</v>
      </c>
      <c r="I37" s="68">
        <f t="shared" si="4"/>
        <v>0</v>
      </c>
      <c r="J37" s="99">
        <f t="shared" si="5"/>
        <v>0</v>
      </c>
      <c r="K37" s="99">
        <f t="shared" si="6"/>
        <v>0</v>
      </c>
      <c r="L37" s="99">
        <f t="shared" si="7"/>
        <v>0</v>
      </c>
      <c r="M37" s="57">
        <f t="shared" si="0"/>
        <v>0</v>
      </c>
      <c r="N37" s="57">
        <f t="shared" si="8"/>
        <v>0</v>
      </c>
      <c r="O37" s="57">
        <f t="shared" si="9"/>
        <v>0</v>
      </c>
      <c r="P37" s="57">
        <f t="shared" si="1"/>
        <v>0</v>
      </c>
      <c r="Q37" s="57">
        <f t="shared" si="10"/>
        <v>0</v>
      </c>
      <c r="R37" s="57">
        <f t="shared" si="11"/>
        <v>0</v>
      </c>
    </row>
    <row r="38" spans="1:18" ht="15.75" hidden="1" customHeight="1">
      <c r="A38" s="12" t="s">
        <v>34</v>
      </c>
      <c r="B38" s="74"/>
      <c r="C38" s="73">
        <f>SUM(C26:C37)</f>
        <v>0</v>
      </c>
      <c r="D38" s="13"/>
      <c r="E38" s="114"/>
      <c r="F38" s="117"/>
      <c r="G38" s="68">
        <f>SUM(G26:G37)</f>
        <v>0</v>
      </c>
      <c r="H38" s="68"/>
      <c r="I38" s="68"/>
      <c r="J38" s="99">
        <f t="shared" ref="J38" si="12">((11000/7)*E38)/1.19</f>
        <v>0</v>
      </c>
      <c r="K38" s="99">
        <f>2000*C38</f>
        <v>0</v>
      </c>
      <c r="L38" s="99">
        <f>(((6400*(IF(NOT(E38&gt;2.77),0,E38)/8.33))*D38))</f>
        <v>0</v>
      </c>
      <c r="M38" s="14"/>
      <c r="N38" s="46"/>
      <c r="O38" s="46"/>
      <c r="P38" s="2"/>
    </row>
    <row r="39" spans="1:18" ht="16.5" customHeight="1">
      <c r="A39" s="1"/>
      <c r="B39" s="8" t="s">
        <v>55</v>
      </c>
      <c r="C39" s="8"/>
      <c r="D39" s="8"/>
      <c r="E39" s="4">
        <f>(E26*F26)+(E27*F27)+(E28*F28)+(E29*F29)+(E30*F30)+(E31*F31)+(E32*F32)+(E33*F33)+(E34*F34)+(E35*F35)+(E36*F36)+(E37*F37)</f>
        <v>0</v>
      </c>
      <c r="F39" s="4"/>
      <c r="G39" s="3"/>
      <c r="H39" s="3"/>
      <c r="I39" s="3"/>
      <c r="J39" s="3"/>
      <c r="K39" s="3"/>
      <c r="M39" s="3"/>
      <c r="N39" s="3"/>
      <c r="O39" s="3"/>
      <c r="P39" s="46">
        <f>SUM(P26:P38)</f>
        <v>0</v>
      </c>
      <c r="Q39" s="46"/>
      <c r="R39" s="46"/>
    </row>
    <row r="40" spans="1:18" ht="14.25" customHeight="1">
      <c r="A40" s="1"/>
      <c r="B40" s="1" t="s">
        <v>9</v>
      </c>
      <c r="C40" s="1"/>
      <c r="D40" s="1"/>
      <c r="E40" s="1"/>
      <c r="F40" s="1"/>
      <c r="G40" s="46"/>
      <c r="H40" s="46"/>
      <c r="I40" s="46"/>
      <c r="J40" s="46"/>
      <c r="K40" s="46"/>
      <c r="L40" s="46"/>
      <c r="M40" s="1"/>
      <c r="N40" s="1"/>
      <c r="O40" s="1"/>
      <c r="P40" s="46">
        <f>G38*0.12</f>
        <v>0</v>
      </c>
      <c r="Q40" s="46"/>
    </row>
    <row r="41" spans="1:18" ht="13.5" customHeight="1">
      <c r="A41" s="25" t="s">
        <v>32</v>
      </c>
      <c r="B41" s="23" t="s">
        <v>3</v>
      </c>
      <c r="D41" s="27"/>
      <c r="E41" s="24"/>
      <c r="F41" s="24"/>
      <c r="G41" s="21"/>
      <c r="H41" s="21"/>
      <c r="I41" s="21"/>
      <c r="J41" s="21"/>
      <c r="K41" s="21"/>
      <c r="L41" s="24"/>
      <c r="M41" s="22"/>
      <c r="N41" s="22"/>
      <c r="O41" s="22"/>
      <c r="P41" s="69">
        <f>IF(D9&gt;0,12000,0)</f>
        <v>0</v>
      </c>
      <c r="Q41" s="46"/>
    </row>
    <row r="42" spans="1:18" ht="19.5" customHeight="1">
      <c r="A42" s="1"/>
      <c r="B42" s="1" t="s">
        <v>31</v>
      </c>
      <c r="C42" s="1"/>
      <c r="D42" s="1"/>
      <c r="E42" s="1"/>
      <c r="G42" s="49"/>
      <c r="H42" s="49"/>
      <c r="I42" s="49"/>
      <c r="J42" s="49"/>
      <c r="K42" s="49"/>
      <c r="L42" s="49"/>
      <c r="M42" s="49"/>
      <c r="N42" s="49"/>
      <c r="O42" s="49"/>
      <c r="P42" s="46">
        <f>SUM(P39:P41)</f>
        <v>0</v>
      </c>
      <c r="Q42" s="46"/>
    </row>
    <row r="43" spans="1:18" ht="17.25" customHeight="1">
      <c r="A43" s="1"/>
      <c r="B43" s="50">
        <f>J13</f>
        <v>0.14099999999999999</v>
      </c>
      <c r="C43" s="1" t="s">
        <v>17</v>
      </c>
      <c r="D43" s="1"/>
      <c r="E43" s="1"/>
      <c r="F43" s="1"/>
      <c r="G43" s="49"/>
      <c r="H43" s="49"/>
      <c r="I43" s="49"/>
      <c r="J43" s="49"/>
      <c r="K43" s="49"/>
      <c r="L43" s="49"/>
      <c r="M43" s="49"/>
      <c r="N43" s="49"/>
      <c r="O43" s="49"/>
      <c r="P43" s="32">
        <f>P42*B43</f>
        <v>0</v>
      </c>
      <c r="Q43" s="46"/>
    </row>
    <row r="44" spans="1:18" ht="27" customHeight="1" thickBot="1">
      <c r="B44" s="51" t="s">
        <v>30</v>
      </c>
      <c r="C44" s="51"/>
      <c r="D44" s="51"/>
      <c r="E44" s="51"/>
      <c r="F44" s="51"/>
      <c r="G44" s="52"/>
      <c r="H44" s="52"/>
      <c r="I44" s="52"/>
      <c r="J44" s="52"/>
      <c r="K44" s="52"/>
      <c r="L44" s="52"/>
      <c r="M44" s="52"/>
      <c r="N44" s="52"/>
      <c r="O44" s="52"/>
      <c r="P44" s="56">
        <f>SUM(P42:P43)</f>
        <v>0</v>
      </c>
      <c r="Q44" s="46"/>
    </row>
    <row r="45" spans="1:18" ht="16.5" customHeight="1" thickTop="1">
      <c r="B45" s="51" t="s">
        <v>14</v>
      </c>
      <c r="C45" s="51"/>
      <c r="D45" s="53">
        <f>$P$44*5/12</f>
        <v>0</v>
      </c>
      <c r="E45" s="1"/>
      <c r="G45" s="1"/>
      <c r="H45" s="1"/>
      <c r="I45" s="1"/>
      <c r="J45" s="1"/>
      <c r="K45" s="1"/>
      <c r="L45" s="1"/>
      <c r="M45" s="1"/>
      <c r="N45" s="1"/>
      <c r="O45" s="1"/>
      <c r="P45" s="1"/>
    </row>
    <row r="46" spans="1:18" ht="14.25" customHeight="1">
      <c r="B46" s="51" t="s">
        <v>15</v>
      </c>
      <c r="C46" s="51"/>
      <c r="D46" s="54">
        <f>$P$44*7/12</f>
        <v>0</v>
      </c>
      <c r="E46" s="1"/>
      <c r="F46" s="1"/>
      <c r="G46" s="1"/>
      <c r="H46" s="1"/>
      <c r="I46" s="1"/>
      <c r="J46" s="1"/>
      <c r="K46" s="1"/>
      <c r="L46" s="1"/>
      <c r="M46" s="1"/>
      <c r="N46" s="1"/>
      <c r="O46" s="1"/>
      <c r="P46" s="1"/>
    </row>
    <row r="47" spans="1:18" ht="19.5" customHeight="1">
      <c r="B47" s="51"/>
      <c r="C47" s="1"/>
      <c r="D47" s="52">
        <f>SUM(D45:D46)</f>
        <v>0</v>
      </c>
      <c r="E47" s="1"/>
      <c r="F47" s="1"/>
      <c r="G47" s="1"/>
      <c r="H47" s="1"/>
      <c r="I47" s="1"/>
      <c r="J47" s="1"/>
      <c r="K47" s="1"/>
      <c r="L47" s="1"/>
      <c r="M47" s="1"/>
      <c r="N47" s="1"/>
      <c r="O47" s="1"/>
      <c r="P47" s="1"/>
    </row>
    <row r="48" spans="1:18" ht="14.25" customHeight="1"/>
    <row r="49" spans="1:1">
      <c r="A49" s="110" t="str">
        <f>IF(NOT(C13=C38),"Sjekk antall teamkoordinatorer","")</f>
        <v/>
      </c>
    </row>
  </sheetData>
  <sheetProtection selectLockedCells="1"/>
  <mergeCells count="8">
    <mergeCell ref="J23:M23"/>
    <mergeCell ref="A22:E22"/>
    <mergeCell ref="A2:C2"/>
    <mergeCell ref="A3:G3"/>
    <mergeCell ref="A7:P7"/>
    <mergeCell ref="B8:D8"/>
    <mergeCell ref="G8:M8"/>
    <mergeCell ref="E23:F24"/>
  </mergeCells>
  <phoneticPr fontId="20" type="noConversion"/>
  <pageMargins left="0.25" right="0.25" top="0.75" bottom="0.75" header="0.3" footer="0.3"/>
  <pageSetup paperSize="9" scale="65" fitToHeight="0" orientation="portrait" r:id="rId1"/>
  <headerFooter alignWithMargins="0"/>
  <rowBreaks count="1" manualBreakCount="1">
    <brk id="50" max="1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1fe8f45-f024-4b7b-a7a3-d22aa8c29338" xsi:nil="true"/>
    <lcf76f155ced4ddcb4097134ff3c332f xmlns="992d08d2-3bcd-4676-98c6-65116931507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6B6FF68CE936B4082BE13A13787CAED" ma:contentTypeVersion="15" ma:contentTypeDescription="Opprett et nytt dokument." ma:contentTypeScope="" ma:versionID="9177bdd2f9381135f970a22cb4e3d7f0">
  <xsd:schema xmlns:xsd="http://www.w3.org/2001/XMLSchema" xmlns:xs="http://www.w3.org/2001/XMLSchema" xmlns:p="http://schemas.microsoft.com/office/2006/metadata/properties" xmlns:ns2="992d08d2-3bcd-4676-98c6-651169315072" xmlns:ns3="d1fe8f45-f024-4b7b-a7a3-d22aa8c29338" targetNamespace="http://schemas.microsoft.com/office/2006/metadata/properties" ma:root="true" ma:fieldsID="9fc4c9b9408d8f3473c33b0eb9eed885" ns2:_="" ns3:_="">
    <xsd:import namespace="992d08d2-3bcd-4676-98c6-651169315072"/>
    <xsd:import namespace="d1fe8f45-f024-4b7b-a7a3-d22aa8c293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2d08d2-3bcd-4676-98c6-6511693150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7d912fff-f0be-4533-ba2b-d4ff65658f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fe8f45-f024-4b7b-a7a3-d22aa8c29338"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1dd22009-44ce-4b28-8241-6d703e6aa9aa}" ma:internalName="TaxCatchAll" ma:showField="CatchAllData" ma:web="d1fe8f45-f024-4b7b-a7a3-d22aa8c293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E9D0E5-0810-4C45-A7F9-63759CED2D4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92d08d2-3bcd-4676-98c6-651169315072"/>
    <ds:schemaRef ds:uri="http://purl.org/dc/terms/"/>
    <ds:schemaRef ds:uri="http://schemas.openxmlformats.org/package/2006/metadata/core-properties"/>
    <ds:schemaRef ds:uri="d1fe8f45-f024-4b7b-a7a3-d22aa8c29338"/>
    <ds:schemaRef ds:uri="http://www.w3.org/XML/1998/namespace"/>
    <ds:schemaRef ds:uri="http://purl.org/dc/dcmitype/"/>
  </ds:schemaRefs>
</ds:datastoreItem>
</file>

<file path=customXml/itemProps2.xml><?xml version="1.0" encoding="utf-8"?>
<ds:datastoreItem xmlns:ds="http://schemas.openxmlformats.org/officeDocument/2006/customXml" ds:itemID="{F5264B57-C2E3-4D9C-A7CD-460AE97F4C3B}">
  <ds:schemaRefs>
    <ds:schemaRef ds:uri="http://schemas.microsoft.com/sharepoint/v3/contenttype/forms"/>
  </ds:schemaRefs>
</ds:datastoreItem>
</file>

<file path=customXml/itemProps3.xml><?xml version="1.0" encoding="utf-8"?>
<ds:datastoreItem xmlns:ds="http://schemas.openxmlformats.org/officeDocument/2006/customXml" ds:itemID="{FE596A4B-B789-4CC3-9C09-64A89DFB2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2d08d2-3bcd-4676-98c6-651169315072"/>
    <ds:schemaRef ds:uri="d1fe8f45-f024-4b7b-a7a3-d22aa8c29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Informasjon</vt:lpstr>
      <vt:lpstr>Eksempel på utfylling </vt:lpstr>
      <vt:lpstr>Skjema til utfylling</vt:lpstr>
      <vt:lpstr>'Skjema til utfylling'!Utskriftsområde</vt:lpstr>
    </vt:vector>
  </TitlesOfParts>
  <Company>HiT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waale Hanne Kirsti Ljosland</dc:creator>
  <cp:lastModifiedBy>Therese Solås</cp:lastModifiedBy>
  <cp:lastPrinted>2022-06-29T09:01:59Z</cp:lastPrinted>
  <dcterms:created xsi:type="dcterms:W3CDTF">2005-09-29T07:26:32Z</dcterms:created>
  <dcterms:modified xsi:type="dcterms:W3CDTF">2022-10-21T11:29:26Z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0x01010096B6FF68CE936B4082BE13A13787CAED</vt:lpwstr>
  </property>
  <property fmtid="{D5CDD505-2E9C-101B-9397-08002B2CF9AE}" pid="3" name="MediaServiceImageTags">
    <vt:lpwstr/>
  </property>
</Properties>
</file>